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00" yWindow="165" windowWidth="11460" windowHeight="9855" activeTab="6"/>
  </bookViews>
  <sheets>
    <sheet name="LISTA STARTOWA" sheetId="2" r:id="rId1"/>
    <sheet name="PRZEGĘDZA-LUX" sheetId="1" r:id="rId2"/>
    <sheet name="PALOWICE-HRM" sheetId="4" r:id="rId3"/>
    <sheet name="GLIWICE-PĘD" sheetId="5" r:id="rId4"/>
    <sheet name="RYBNIK-ENE" sheetId="6" r:id="rId5"/>
    <sheet name="KROSZTOSZOWICE-FOR" sheetId="7" r:id="rId6"/>
    <sheet name="WYNIKI" sheetId="3" r:id="rId7"/>
  </sheets>
  <calcPr calcId="145621"/>
</workbook>
</file>

<file path=xl/calcChain.xml><?xml version="1.0" encoding="utf-8"?>
<calcChain xmlns="http://schemas.openxmlformats.org/spreadsheetml/2006/main">
  <c r="C123" i="3" l="1"/>
  <c r="H166" i="3" s="1"/>
  <c r="D123" i="3"/>
  <c r="E123" i="3"/>
  <c r="C146" i="3"/>
  <c r="D146" i="3"/>
  <c r="E146" i="3"/>
  <c r="C151" i="3"/>
  <c r="D151" i="3"/>
  <c r="E151" i="3"/>
  <c r="C162" i="3"/>
  <c r="D162" i="3"/>
  <c r="E162" i="3"/>
  <c r="C166" i="3"/>
  <c r="D166" i="3"/>
  <c r="E166" i="3"/>
  <c r="C167" i="3"/>
  <c r="D167" i="3"/>
  <c r="E167" i="3"/>
  <c r="S171" i="2"/>
  <c r="S170" i="2"/>
  <c r="S169" i="2"/>
  <c r="S168" i="2"/>
  <c r="G88" i="7"/>
  <c r="G89" i="7"/>
  <c r="G90" i="7"/>
  <c r="G91" i="7"/>
  <c r="S167" i="2"/>
  <c r="G79" i="7"/>
  <c r="G80" i="7"/>
  <c r="G78" i="7"/>
  <c r="G67" i="7"/>
  <c r="G68" i="7"/>
  <c r="G69" i="7"/>
  <c r="S166" i="2"/>
  <c r="G65" i="7"/>
  <c r="G66" i="7"/>
  <c r="H171" i="3" l="1"/>
  <c r="H167" i="3"/>
  <c r="H170" i="3"/>
  <c r="H169" i="3"/>
  <c r="G152" i="2"/>
  <c r="H152" i="2"/>
  <c r="I152" i="2"/>
  <c r="J152" i="2"/>
  <c r="G153" i="2"/>
  <c r="H153" i="2"/>
  <c r="I153" i="2"/>
  <c r="J153" i="2"/>
  <c r="G154" i="2"/>
  <c r="H154" i="2"/>
  <c r="I154" i="2"/>
  <c r="J154" i="2"/>
  <c r="G155" i="2"/>
  <c r="H155" i="2"/>
  <c r="I155" i="2"/>
  <c r="J155" i="2"/>
  <c r="G156" i="2"/>
  <c r="H156" i="2"/>
  <c r="I156" i="2"/>
  <c r="J156" i="2"/>
  <c r="G157" i="2"/>
  <c r="H157" i="2"/>
  <c r="I157" i="2"/>
  <c r="J157" i="2"/>
  <c r="G158" i="2"/>
  <c r="H158" i="2"/>
  <c r="I158" i="2"/>
  <c r="J158" i="2"/>
  <c r="G159" i="2"/>
  <c r="H159" i="2"/>
  <c r="I159" i="2"/>
  <c r="J159" i="2"/>
  <c r="G160" i="2"/>
  <c r="H160" i="2"/>
  <c r="I160" i="2"/>
  <c r="J160" i="2"/>
  <c r="G161" i="2"/>
  <c r="H161" i="2"/>
  <c r="I161" i="2"/>
  <c r="J161" i="2"/>
  <c r="G162" i="2"/>
  <c r="H162" i="2"/>
  <c r="I162" i="2"/>
  <c r="J162" i="2"/>
  <c r="G163" i="2"/>
  <c r="H163" i="2"/>
  <c r="I163" i="2"/>
  <c r="J163" i="2"/>
  <c r="G164" i="2"/>
  <c r="H164" i="2"/>
  <c r="I164" i="2"/>
  <c r="J164" i="2"/>
  <c r="G165" i="2"/>
  <c r="H165" i="2"/>
  <c r="I165" i="2"/>
  <c r="J165" i="2"/>
  <c r="H4" i="2"/>
  <c r="J4" i="2"/>
  <c r="J5" i="2"/>
  <c r="J6" i="2"/>
  <c r="K6" i="2"/>
  <c r="G7" i="2"/>
  <c r="J7" i="2"/>
  <c r="G8" i="2"/>
  <c r="I8" i="2"/>
  <c r="K8" i="2"/>
  <c r="G9" i="2"/>
  <c r="I9" i="2"/>
  <c r="J9" i="2"/>
  <c r="H10" i="2"/>
  <c r="I10" i="2"/>
  <c r="K10" i="2"/>
  <c r="G13" i="2"/>
  <c r="H13" i="2"/>
  <c r="K13" i="2"/>
  <c r="H14" i="2"/>
  <c r="I14" i="2"/>
  <c r="K14" i="2"/>
  <c r="H15" i="2"/>
  <c r="I15" i="2"/>
  <c r="J15" i="2"/>
  <c r="K15" i="2"/>
  <c r="H16" i="2"/>
  <c r="I16" i="2"/>
  <c r="J16" i="2"/>
  <c r="K16" i="2"/>
  <c r="H17" i="2"/>
  <c r="I17" i="2"/>
  <c r="K17" i="2"/>
  <c r="G18" i="2"/>
  <c r="J18" i="2"/>
  <c r="G19" i="2"/>
  <c r="I19" i="2"/>
  <c r="J19" i="2"/>
  <c r="H22" i="2"/>
  <c r="J23" i="2"/>
  <c r="K23" i="2"/>
  <c r="K24" i="2"/>
  <c r="G25" i="2"/>
  <c r="H25" i="2"/>
  <c r="I25" i="2"/>
  <c r="G26" i="2"/>
  <c r="H26" i="2"/>
  <c r="I26" i="2"/>
  <c r="J26" i="2"/>
  <c r="K26" i="2"/>
  <c r="H27" i="2"/>
  <c r="J27" i="2"/>
  <c r="H28" i="2"/>
  <c r="K28" i="2"/>
  <c r="H29" i="2"/>
  <c r="K29" i="2"/>
  <c r="H31" i="2"/>
  <c r="J31" i="2"/>
  <c r="K31" i="2"/>
  <c r="H32" i="2"/>
  <c r="I32" i="2"/>
  <c r="J32" i="2"/>
  <c r="H33" i="2"/>
  <c r="K33" i="2"/>
  <c r="G34" i="2"/>
  <c r="H34" i="2"/>
  <c r="H35" i="2"/>
  <c r="I35" i="2"/>
  <c r="J35" i="2"/>
  <c r="K35" i="2"/>
  <c r="G36" i="2"/>
  <c r="H36" i="2"/>
  <c r="I36" i="2"/>
  <c r="J36" i="2"/>
  <c r="K36" i="2"/>
  <c r="H37" i="2"/>
  <c r="K38" i="2"/>
  <c r="H39" i="2"/>
  <c r="K39" i="2"/>
  <c r="I40" i="2"/>
  <c r="J40" i="2"/>
  <c r="H41" i="2"/>
  <c r="J41" i="2"/>
  <c r="H42" i="2"/>
  <c r="I42" i="2"/>
  <c r="J42" i="2"/>
  <c r="K42" i="2"/>
  <c r="H43" i="2"/>
  <c r="K43" i="2"/>
  <c r="H45" i="2"/>
  <c r="I45" i="2"/>
  <c r="H46" i="2"/>
  <c r="I46" i="2"/>
  <c r="J46" i="2"/>
  <c r="K46" i="2"/>
  <c r="H47" i="2"/>
  <c r="I48" i="2"/>
  <c r="I49" i="2"/>
  <c r="I50" i="2"/>
  <c r="K50" i="2"/>
  <c r="I51" i="2"/>
  <c r="J51" i="2"/>
  <c r="K51" i="2"/>
  <c r="G52" i="2"/>
  <c r="J52" i="2"/>
  <c r="G53" i="2"/>
  <c r="I53" i="2"/>
  <c r="J53" i="2"/>
  <c r="K53" i="2"/>
  <c r="G54" i="2"/>
  <c r="I54" i="2"/>
  <c r="G55" i="2"/>
  <c r="I55" i="2"/>
  <c r="J55" i="2"/>
  <c r="K55" i="2"/>
  <c r="G56" i="2"/>
  <c r="I56" i="2"/>
  <c r="J56" i="2"/>
  <c r="K56" i="2"/>
  <c r="G57" i="2"/>
  <c r="K57" i="2"/>
  <c r="G58" i="2"/>
  <c r="I58" i="2"/>
  <c r="K58" i="2"/>
  <c r="G59" i="2"/>
  <c r="I59" i="2"/>
  <c r="J59" i="2"/>
  <c r="G60" i="2"/>
  <c r="K60" i="2"/>
  <c r="G61" i="2"/>
  <c r="I61" i="2"/>
  <c r="J61" i="2"/>
  <c r="G62" i="2"/>
  <c r="G63" i="2"/>
  <c r="H63" i="2"/>
  <c r="K63" i="2"/>
  <c r="G64" i="2"/>
  <c r="H64" i="2"/>
  <c r="J64" i="2"/>
  <c r="G65" i="2"/>
  <c r="I65" i="2"/>
  <c r="K65" i="2"/>
  <c r="G66" i="2"/>
  <c r="I66" i="2"/>
  <c r="J66" i="2"/>
  <c r="K66" i="2"/>
  <c r="G67" i="2"/>
  <c r="I67" i="2"/>
  <c r="J67" i="2"/>
  <c r="G68" i="2"/>
  <c r="K68" i="2"/>
  <c r="G69" i="2"/>
  <c r="H69" i="2"/>
  <c r="J69" i="2"/>
  <c r="K69" i="2"/>
  <c r="G70" i="2"/>
  <c r="H70" i="2"/>
  <c r="J70" i="2"/>
  <c r="K70" i="2"/>
  <c r="G71" i="2"/>
  <c r="H71" i="2"/>
  <c r="I71" i="2"/>
  <c r="G72" i="2"/>
  <c r="H72" i="2"/>
  <c r="J72" i="2"/>
  <c r="K72" i="2"/>
  <c r="G73" i="2"/>
  <c r="H73" i="2"/>
  <c r="G74" i="2"/>
  <c r="H74" i="2"/>
  <c r="J74" i="2"/>
  <c r="K74" i="2"/>
  <c r="G75" i="2"/>
  <c r="H75" i="2"/>
  <c r="K75" i="2"/>
  <c r="G76" i="2"/>
  <c r="H76" i="2"/>
  <c r="K76" i="2"/>
  <c r="G77" i="2"/>
  <c r="H77" i="2"/>
  <c r="I77" i="2"/>
  <c r="J77" i="2"/>
  <c r="G78" i="2"/>
  <c r="H78" i="2"/>
  <c r="I78" i="2"/>
  <c r="J78" i="2"/>
  <c r="K78" i="2"/>
  <c r="G79" i="2"/>
  <c r="H79" i="2"/>
  <c r="J79" i="2"/>
  <c r="K79" i="2"/>
  <c r="G80" i="2"/>
  <c r="H80" i="2"/>
  <c r="I80" i="2"/>
  <c r="G81" i="2"/>
  <c r="H81" i="2"/>
  <c r="G82" i="2"/>
  <c r="H82" i="2"/>
  <c r="J82" i="2"/>
  <c r="K82" i="2"/>
  <c r="G83" i="2"/>
  <c r="H83" i="2"/>
  <c r="G84" i="2"/>
  <c r="H84" i="2"/>
  <c r="J84" i="2"/>
  <c r="K84" i="2"/>
  <c r="G85" i="2"/>
  <c r="H85" i="2"/>
  <c r="K85" i="2"/>
  <c r="G86" i="2"/>
  <c r="H86" i="2"/>
  <c r="I86" i="2"/>
  <c r="G87" i="2"/>
  <c r="H87" i="2"/>
  <c r="I87" i="2"/>
  <c r="G88" i="2"/>
  <c r="H88" i="2"/>
  <c r="I88" i="2"/>
  <c r="K88" i="2"/>
  <c r="G89" i="2"/>
  <c r="H89" i="2"/>
  <c r="I89" i="2"/>
  <c r="K89" i="2"/>
  <c r="G90" i="2"/>
  <c r="H90" i="2"/>
  <c r="I90" i="2"/>
  <c r="K90" i="2"/>
  <c r="G91" i="2"/>
  <c r="H91" i="2"/>
  <c r="I91" i="2"/>
  <c r="G92" i="2"/>
  <c r="H92" i="2"/>
  <c r="I92" i="2"/>
  <c r="K92" i="2"/>
  <c r="G93" i="2"/>
  <c r="H93" i="2"/>
  <c r="I93" i="2"/>
  <c r="K93" i="2"/>
  <c r="G94" i="2"/>
  <c r="H94" i="2"/>
  <c r="I94" i="2"/>
  <c r="K94" i="2"/>
  <c r="G95" i="2"/>
  <c r="H95" i="2"/>
  <c r="I95" i="2"/>
  <c r="G96" i="2"/>
  <c r="H96" i="2"/>
  <c r="I96" i="2"/>
  <c r="K96" i="2"/>
  <c r="G97" i="2"/>
  <c r="H97" i="2"/>
  <c r="I97" i="2"/>
  <c r="K97" i="2"/>
  <c r="G98" i="2"/>
  <c r="H98" i="2"/>
  <c r="I98" i="2"/>
  <c r="G99" i="2"/>
  <c r="H99" i="2"/>
  <c r="I99" i="2"/>
  <c r="K99" i="2"/>
  <c r="G100" i="2"/>
  <c r="H100" i="2"/>
  <c r="I100" i="2"/>
  <c r="K100" i="2"/>
  <c r="G101" i="2"/>
  <c r="H101" i="2"/>
  <c r="I101" i="2"/>
  <c r="G102" i="2"/>
  <c r="H102" i="2"/>
  <c r="I102" i="2"/>
  <c r="K102" i="2"/>
  <c r="G103" i="2"/>
  <c r="H103" i="2"/>
  <c r="I103" i="2"/>
  <c r="K103" i="2"/>
  <c r="G104" i="2"/>
  <c r="H104" i="2"/>
  <c r="I104" i="2"/>
  <c r="G105" i="2"/>
  <c r="H105" i="2"/>
  <c r="I105" i="2"/>
  <c r="K105" i="2"/>
  <c r="G106" i="2"/>
  <c r="H106" i="2"/>
  <c r="I106" i="2"/>
  <c r="K106" i="2"/>
  <c r="G107" i="2"/>
  <c r="H107" i="2"/>
  <c r="I107" i="2"/>
  <c r="K107" i="2"/>
  <c r="G108" i="2"/>
  <c r="H108" i="2"/>
  <c r="I108" i="2"/>
  <c r="K108" i="2"/>
  <c r="G109" i="2"/>
  <c r="H109" i="2"/>
  <c r="I109" i="2"/>
  <c r="G110" i="2"/>
  <c r="H110" i="2"/>
  <c r="I110" i="2"/>
  <c r="G111" i="2"/>
  <c r="H111" i="2"/>
  <c r="I111" i="2"/>
  <c r="K111" i="2"/>
  <c r="G112" i="2"/>
  <c r="H112" i="2"/>
  <c r="I112" i="2"/>
  <c r="K112" i="2"/>
  <c r="G113" i="2"/>
  <c r="H113" i="2"/>
  <c r="I113" i="2"/>
  <c r="K113" i="2"/>
  <c r="G114" i="2"/>
  <c r="H114" i="2"/>
  <c r="I114" i="2"/>
  <c r="K114" i="2"/>
  <c r="G115" i="2"/>
  <c r="H115" i="2"/>
  <c r="I115" i="2"/>
  <c r="G116" i="2"/>
  <c r="H116" i="2"/>
  <c r="I116" i="2"/>
  <c r="J116" i="2"/>
  <c r="G117" i="2"/>
  <c r="H117" i="2"/>
  <c r="I117" i="2"/>
  <c r="J117" i="2"/>
  <c r="G118" i="2"/>
  <c r="H118" i="2"/>
  <c r="I118" i="2"/>
  <c r="J118" i="2"/>
  <c r="G119" i="2"/>
  <c r="H119" i="2"/>
  <c r="I119" i="2"/>
  <c r="J119" i="2"/>
  <c r="G120" i="2"/>
  <c r="H120" i="2"/>
  <c r="I120" i="2"/>
  <c r="J120" i="2"/>
  <c r="G121" i="2"/>
  <c r="H121" i="2"/>
  <c r="I121" i="2"/>
  <c r="J121" i="2"/>
  <c r="G122" i="2"/>
  <c r="H122" i="2"/>
  <c r="I122" i="2"/>
  <c r="J122" i="2"/>
  <c r="G123" i="2"/>
  <c r="H123" i="2"/>
  <c r="I123" i="2"/>
  <c r="J123" i="2"/>
  <c r="G124" i="2"/>
  <c r="H124" i="2"/>
  <c r="I124" i="2"/>
  <c r="J124" i="2"/>
  <c r="G125" i="2"/>
  <c r="H125" i="2"/>
  <c r="I125" i="2"/>
  <c r="J125" i="2"/>
  <c r="G126" i="2"/>
  <c r="H126" i="2"/>
  <c r="I126" i="2"/>
  <c r="J126" i="2"/>
  <c r="G127" i="2"/>
  <c r="H127" i="2"/>
  <c r="I127" i="2"/>
  <c r="J127" i="2"/>
  <c r="G128" i="2"/>
  <c r="H128" i="2"/>
  <c r="I128" i="2"/>
  <c r="J128" i="2"/>
  <c r="G129" i="2"/>
  <c r="H129" i="2"/>
  <c r="I129" i="2"/>
  <c r="J129" i="2"/>
  <c r="G130" i="2"/>
  <c r="H130" i="2"/>
  <c r="I130" i="2"/>
  <c r="J130" i="2"/>
  <c r="G131" i="2"/>
  <c r="H131" i="2"/>
  <c r="I131" i="2"/>
  <c r="J131" i="2"/>
  <c r="G132" i="2"/>
  <c r="H132" i="2"/>
  <c r="I132" i="2"/>
  <c r="J132" i="2"/>
  <c r="G133" i="2"/>
  <c r="H133" i="2"/>
  <c r="I133" i="2"/>
  <c r="J133" i="2"/>
  <c r="G134" i="2"/>
  <c r="H134" i="2"/>
  <c r="I134" i="2"/>
  <c r="J134" i="2"/>
  <c r="G135" i="2"/>
  <c r="H135" i="2"/>
  <c r="I135" i="2"/>
  <c r="J135" i="2"/>
  <c r="G136" i="2"/>
  <c r="H136" i="2"/>
  <c r="I136" i="2"/>
  <c r="J136" i="2"/>
  <c r="G137" i="2"/>
  <c r="H137" i="2"/>
  <c r="I137" i="2"/>
  <c r="J137" i="2"/>
  <c r="G138" i="2"/>
  <c r="H138" i="2"/>
  <c r="I138" i="2"/>
  <c r="J138" i="2"/>
  <c r="G139" i="2"/>
  <c r="H139" i="2"/>
  <c r="I139" i="2"/>
  <c r="J139" i="2"/>
  <c r="G140" i="2"/>
  <c r="H140" i="2"/>
  <c r="I140" i="2"/>
  <c r="J140" i="2"/>
  <c r="G141" i="2"/>
  <c r="H141" i="2"/>
  <c r="I141" i="2"/>
  <c r="J141" i="2"/>
  <c r="G142" i="2"/>
  <c r="H142" i="2"/>
  <c r="I142" i="2"/>
  <c r="J142" i="2"/>
  <c r="G143" i="2"/>
  <c r="H143" i="2"/>
  <c r="I143" i="2"/>
  <c r="J143" i="2"/>
  <c r="G144" i="2"/>
  <c r="H144" i="2"/>
  <c r="I144" i="2"/>
  <c r="J144" i="2"/>
  <c r="G145" i="2"/>
  <c r="H145" i="2"/>
  <c r="I145" i="2"/>
  <c r="J145" i="2"/>
  <c r="G146" i="2"/>
  <c r="H146" i="2"/>
  <c r="I146" i="2"/>
  <c r="J146" i="2"/>
  <c r="G147" i="2"/>
  <c r="H147" i="2"/>
  <c r="I147" i="2"/>
  <c r="J147" i="2"/>
  <c r="G148" i="2"/>
  <c r="H148" i="2"/>
  <c r="I148" i="2"/>
  <c r="J148" i="2"/>
  <c r="G149" i="2"/>
  <c r="H149" i="2"/>
  <c r="I149" i="2"/>
  <c r="J149" i="2"/>
  <c r="G150" i="2"/>
  <c r="H150" i="2"/>
  <c r="I150" i="2"/>
  <c r="J150" i="2"/>
  <c r="G151" i="2"/>
  <c r="H151" i="2"/>
  <c r="I151" i="2"/>
  <c r="J151" i="2"/>
  <c r="C138" i="3"/>
  <c r="D138" i="3"/>
  <c r="E138" i="3"/>
  <c r="C139" i="3"/>
  <c r="D139" i="3"/>
  <c r="E139" i="3"/>
  <c r="C141" i="3"/>
  <c r="D141" i="3"/>
  <c r="E141" i="3"/>
  <c r="C142" i="3"/>
  <c r="D142" i="3"/>
  <c r="E142" i="3"/>
  <c r="C144" i="3"/>
  <c r="D144" i="3"/>
  <c r="E144" i="3"/>
  <c r="C145" i="3"/>
  <c r="D145" i="3"/>
  <c r="E145" i="3"/>
  <c r="C148" i="3"/>
  <c r="D148" i="3"/>
  <c r="E148" i="3"/>
  <c r="C152" i="3"/>
  <c r="D152" i="3"/>
  <c r="E152" i="3"/>
  <c r="C154" i="3"/>
  <c r="D154" i="3"/>
  <c r="E154" i="3"/>
  <c r="C156" i="3"/>
  <c r="D156" i="3"/>
  <c r="E156" i="3"/>
  <c r="C157" i="3"/>
  <c r="D157" i="3"/>
  <c r="E157" i="3"/>
  <c r="C161" i="3"/>
  <c r="D161" i="3"/>
  <c r="E161" i="3"/>
  <c r="C135" i="3"/>
  <c r="D135" i="3"/>
  <c r="E135" i="3"/>
  <c r="C136" i="3"/>
  <c r="D136" i="3"/>
  <c r="E136" i="3"/>
  <c r="C169" i="3"/>
  <c r="D169" i="3"/>
  <c r="E169" i="3"/>
  <c r="C170" i="3"/>
  <c r="D170" i="3"/>
  <c r="E170" i="3"/>
  <c r="C91" i="3"/>
  <c r="D91" i="3"/>
  <c r="E91" i="3"/>
  <c r="C171" i="3"/>
  <c r="D171" i="3"/>
  <c r="E171" i="3"/>
  <c r="C162" i="2" l="1"/>
  <c r="G154" i="3" s="1"/>
  <c r="C152" i="2"/>
  <c r="G135" i="3" s="1"/>
  <c r="S165" i="2"/>
  <c r="S164" i="2"/>
  <c r="S163" i="2"/>
  <c r="S162" i="2"/>
  <c r="S161" i="2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F90" i="7"/>
  <c r="F91" i="7"/>
  <c r="F92" i="7"/>
  <c r="F93" i="7"/>
  <c r="F94" i="7"/>
  <c r="F95" i="7"/>
  <c r="F96" i="7"/>
  <c r="F97" i="7"/>
  <c r="F98" i="7"/>
  <c r="F100" i="7"/>
  <c r="F101" i="7"/>
  <c r="F102" i="7"/>
  <c r="F103" i="7"/>
  <c r="F104" i="7"/>
  <c r="F105" i="7"/>
  <c r="F106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D90" i="7"/>
  <c r="H90" i="7" s="1"/>
  <c r="D91" i="7"/>
  <c r="H91" i="7" s="1"/>
  <c r="D92" i="7"/>
  <c r="H92" i="7" s="1"/>
  <c r="D93" i="7"/>
  <c r="H93" i="7" s="1"/>
  <c r="D94" i="7"/>
  <c r="H94" i="7" s="1"/>
  <c r="D95" i="7"/>
  <c r="H95" i="7" s="1"/>
  <c r="D96" i="7"/>
  <c r="H96" i="7" s="1"/>
  <c r="D97" i="7"/>
  <c r="H97" i="7" s="1"/>
  <c r="D98" i="7"/>
  <c r="H98" i="7" s="1"/>
  <c r="D99" i="7"/>
  <c r="H99" i="7" s="1"/>
  <c r="D100" i="7"/>
  <c r="H100" i="7" s="1"/>
  <c r="D101" i="7"/>
  <c r="H101" i="7" s="1"/>
  <c r="D102" i="7"/>
  <c r="H102" i="7" s="1"/>
  <c r="D103" i="7"/>
  <c r="H103" i="7" s="1"/>
  <c r="D104" i="7"/>
  <c r="H104" i="7" s="1"/>
  <c r="D105" i="7"/>
  <c r="H105" i="7" s="1"/>
  <c r="D106" i="7"/>
  <c r="H106" i="7" s="1"/>
  <c r="C90" i="7"/>
  <c r="K167" i="2" s="1"/>
  <c r="C91" i="7"/>
  <c r="K160" i="2" s="1"/>
  <c r="B160" i="2" s="1"/>
  <c r="F148" i="3" s="1"/>
  <c r="C92" i="7"/>
  <c r="K168" i="2" s="1"/>
  <c r="C93" i="7"/>
  <c r="K161" i="2" s="1"/>
  <c r="B161" i="2" s="1"/>
  <c r="F152" i="3" s="1"/>
  <c r="C94" i="7"/>
  <c r="K162" i="2" s="1"/>
  <c r="B162" i="2" s="1"/>
  <c r="F154" i="3" s="1"/>
  <c r="C95" i="7"/>
  <c r="K104" i="2" s="1"/>
  <c r="C96" i="7"/>
  <c r="K73" i="2" s="1"/>
  <c r="C97" i="7"/>
  <c r="K163" i="2" s="1"/>
  <c r="B163" i="2" s="1"/>
  <c r="F156" i="3" s="1"/>
  <c r="C98" i="7"/>
  <c r="K164" i="2" s="1"/>
  <c r="B164" i="2" s="1"/>
  <c r="F157" i="3" s="1"/>
  <c r="C99" i="7"/>
  <c r="K115" i="2" s="1"/>
  <c r="C100" i="7"/>
  <c r="K48" i="2" s="1"/>
  <c r="C101" i="7"/>
  <c r="K45" i="2" s="1"/>
  <c r="C102" i="7"/>
  <c r="K109" i="2" s="1"/>
  <c r="C103" i="7"/>
  <c r="K165" i="2" s="1"/>
  <c r="B165" i="2" s="1"/>
  <c r="F161" i="3" s="1"/>
  <c r="C104" i="7"/>
  <c r="K169" i="2" s="1"/>
  <c r="C105" i="7"/>
  <c r="K170" i="2" s="1"/>
  <c r="C106" i="7"/>
  <c r="K171" i="2" s="1"/>
  <c r="S160" i="2"/>
  <c r="S159" i="2"/>
  <c r="S158" i="2"/>
  <c r="S157" i="2"/>
  <c r="S156" i="2"/>
  <c r="S155" i="2"/>
  <c r="S154" i="2"/>
  <c r="G81" i="7"/>
  <c r="G82" i="7"/>
  <c r="G83" i="7"/>
  <c r="G84" i="7"/>
  <c r="G85" i="7"/>
  <c r="G86" i="7"/>
  <c r="G87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75" i="7"/>
  <c r="F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C77" i="7"/>
  <c r="K150" i="2" s="1"/>
  <c r="C78" i="7"/>
  <c r="K152" i="2" s="1"/>
  <c r="B152" i="2" s="1"/>
  <c r="F135" i="3" s="1"/>
  <c r="C79" i="7"/>
  <c r="K153" i="2" s="1"/>
  <c r="B153" i="2" s="1"/>
  <c r="F136" i="3" s="1"/>
  <c r="C80" i="7"/>
  <c r="K61" i="2" s="1"/>
  <c r="C81" i="7"/>
  <c r="K87" i="2" s="1"/>
  <c r="C82" i="7"/>
  <c r="K154" i="2" s="1"/>
  <c r="B154" i="2" s="1"/>
  <c r="F138" i="3" s="1"/>
  <c r="C83" i="7"/>
  <c r="K155" i="2" s="1"/>
  <c r="B155" i="2" s="1"/>
  <c r="F139" i="3" s="1"/>
  <c r="C84" i="7"/>
  <c r="K34" i="2" s="1"/>
  <c r="C85" i="7"/>
  <c r="K156" i="2" s="1"/>
  <c r="B156" i="2" s="1"/>
  <c r="F141" i="3" s="1"/>
  <c r="C86" i="7"/>
  <c r="K95" i="2" s="1"/>
  <c r="C87" i="7"/>
  <c r="K157" i="2" s="1"/>
  <c r="B157" i="2" s="1"/>
  <c r="F142" i="3" s="1"/>
  <c r="C88" i="7"/>
  <c r="K158" i="2" s="1"/>
  <c r="B158" i="2" s="1"/>
  <c r="F144" i="3" s="1"/>
  <c r="C89" i="7"/>
  <c r="K159" i="2" s="1"/>
  <c r="B159" i="2" s="1"/>
  <c r="F145" i="3" s="1"/>
  <c r="D77" i="7"/>
  <c r="H77" i="7" s="1"/>
  <c r="D78" i="7"/>
  <c r="H78" i="7" s="1"/>
  <c r="D79" i="7"/>
  <c r="H79" i="7" s="1"/>
  <c r="D80" i="7"/>
  <c r="H80" i="7" s="1"/>
  <c r="D81" i="7"/>
  <c r="H81" i="7" s="1"/>
  <c r="D82" i="7"/>
  <c r="H82" i="7" s="1"/>
  <c r="D83" i="7"/>
  <c r="H83" i="7" s="1"/>
  <c r="D84" i="7"/>
  <c r="H84" i="7" s="1"/>
  <c r="D85" i="7"/>
  <c r="H85" i="7" s="1"/>
  <c r="D86" i="7"/>
  <c r="H86" i="7" s="1"/>
  <c r="D87" i="7"/>
  <c r="H87" i="7" s="1"/>
  <c r="D88" i="7"/>
  <c r="H88" i="7" s="1"/>
  <c r="D89" i="7"/>
  <c r="H89" i="7" s="1"/>
  <c r="S153" i="2"/>
  <c r="S152" i="2"/>
  <c r="S151" i="2"/>
  <c r="S150" i="2"/>
  <c r="S149" i="2"/>
  <c r="S148" i="2"/>
  <c r="S147" i="2"/>
  <c r="G70" i="7"/>
  <c r="G71" i="7"/>
  <c r="G72" i="7"/>
  <c r="G73" i="7"/>
  <c r="G74" i="7"/>
  <c r="G75" i="7"/>
  <c r="G76" i="7"/>
  <c r="G77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2" i="7"/>
  <c r="F64" i="7"/>
  <c r="F65" i="7"/>
  <c r="F66" i="7"/>
  <c r="F67" i="7"/>
  <c r="F68" i="7"/>
  <c r="F69" i="7"/>
  <c r="F70" i="7"/>
  <c r="F71" i="7"/>
  <c r="F72" i="7"/>
  <c r="F73" i="7"/>
  <c r="F74" i="7"/>
  <c r="E76" i="7"/>
  <c r="D76" i="7"/>
  <c r="H76" i="7" s="1"/>
  <c r="C76" i="7"/>
  <c r="K19" i="2" s="1"/>
  <c r="E75" i="7"/>
  <c r="D75" i="7"/>
  <c r="H75" i="7" s="1"/>
  <c r="C75" i="7"/>
  <c r="K148" i="2" s="1"/>
  <c r="E74" i="7"/>
  <c r="D74" i="7"/>
  <c r="H74" i="7" s="1"/>
  <c r="C74" i="7"/>
  <c r="K147" i="2" s="1"/>
  <c r="E73" i="7"/>
  <c r="D73" i="7"/>
  <c r="H73" i="7" s="1"/>
  <c r="C73" i="7"/>
  <c r="K146" i="2" s="1"/>
  <c r="E72" i="7"/>
  <c r="D72" i="7"/>
  <c r="H72" i="7" s="1"/>
  <c r="C72" i="7"/>
  <c r="K145" i="2" s="1"/>
  <c r="E71" i="7"/>
  <c r="D71" i="7"/>
  <c r="H71" i="7" s="1"/>
  <c r="C71" i="7"/>
  <c r="K5" i="2" s="1"/>
  <c r="E70" i="7"/>
  <c r="D70" i="7"/>
  <c r="H70" i="7" s="1"/>
  <c r="C70" i="7"/>
  <c r="K144" i="2" s="1"/>
  <c r="E69" i="7"/>
  <c r="D69" i="7"/>
  <c r="H69" i="7" s="1"/>
  <c r="C69" i="7"/>
  <c r="K9" i="2" s="1"/>
  <c r="E68" i="7"/>
  <c r="D68" i="7"/>
  <c r="H68" i="7" s="1"/>
  <c r="C68" i="7"/>
  <c r="K151" i="2" s="1"/>
  <c r="E67" i="7"/>
  <c r="D67" i="7"/>
  <c r="H67" i="7" s="1"/>
  <c r="C67" i="7"/>
  <c r="K166" i="2" s="1"/>
  <c r="E66" i="7"/>
  <c r="D66" i="7"/>
  <c r="H66" i="7" s="1"/>
  <c r="C66" i="7"/>
  <c r="K149" i="2" s="1"/>
  <c r="E65" i="7"/>
  <c r="D65" i="7"/>
  <c r="H65" i="7" s="1"/>
  <c r="C65" i="7"/>
  <c r="K101" i="2" s="1"/>
  <c r="E64" i="7"/>
  <c r="D64" i="7"/>
  <c r="H64" i="7" s="1"/>
  <c r="C64" i="7"/>
  <c r="K32" i="2" s="1"/>
  <c r="F63" i="7"/>
  <c r="E63" i="7"/>
  <c r="D63" i="7"/>
  <c r="H63" i="7" s="1"/>
  <c r="C63" i="7"/>
  <c r="K30" i="2" s="1"/>
  <c r="F62" i="7"/>
  <c r="E62" i="7"/>
  <c r="D62" i="7"/>
  <c r="H62" i="7" s="1"/>
  <c r="C62" i="7"/>
  <c r="K143" i="2" s="1"/>
  <c r="F61" i="7"/>
  <c r="E61" i="7"/>
  <c r="D61" i="7"/>
  <c r="H61" i="7" s="1"/>
  <c r="C61" i="7"/>
  <c r="K12" i="2" s="1"/>
  <c r="F60" i="7"/>
  <c r="E60" i="7"/>
  <c r="D60" i="7"/>
  <c r="H60" i="7" s="1"/>
  <c r="C60" i="7"/>
  <c r="K4" i="2" s="1"/>
  <c r="F59" i="7"/>
  <c r="E59" i="7"/>
  <c r="D59" i="7"/>
  <c r="H59" i="7" s="1"/>
  <c r="C59" i="7"/>
  <c r="K110" i="2" s="1"/>
  <c r="F58" i="7"/>
  <c r="E58" i="7"/>
  <c r="D58" i="7"/>
  <c r="H58" i="7" s="1"/>
  <c r="C58" i="7"/>
  <c r="K142" i="2" s="1"/>
  <c r="F57" i="7"/>
  <c r="E57" i="7"/>
  <c r="D57" i="7"/>
  <c r="H57" i="7" s="1"/>
  <c r="C57" i="7"/>
  <c r="K98" i="2" s="1"/>
  <c r="F56" i="7"/>
  <c r="E56" i="7"/>
  <c r="D56" i="7"/>
  <c r="H56" i="7" s="1"/>
  <c r="C56" i="7"/>
  <c r="K141" i="2" s="1"/>
  <c r="F55" i="7"/>
  <c r="E55" i="7"/>
  <c r="D55" i="7"/>
  <c r="H55" i="7" s="1"/>
  <c r="C55" i="7"/>
  <c r="K71" i="2" s="1"/>
  <c r="F54" i="7"/>
  <c r="E54" i="7"/>
  <c r="D54" i="7"/>
  <c r="H54" i="7" s="1"/>
  <c r="C54" i="7"/>
  <c r="K140" i="2" s="1"/>
  <c r="F53" i="7"/>
  <c r="E53" i="7"/>
  <c r="D53" i="7"/>
  <c r="H53" i="7" s="1"/>
  <c r="C53" i="7"/>
  <c r="K54" i="2" s="1"/>
  <c r="F52" i="7"/>
  <c r="E52" i="7"/>
  <c r="D52" i="7"/>
  <c r="H52" i="7" s="1"/>
  <c r="C52" i="7"/>
  <c r="K139" i="2" s="1"/>
  <c r="F51" i="7"/>
  <c r="E51" i="7"/>
  <c r="D51" i="7"/>
  <c r="H51" i="7" s="1"/>
  <c r="C51" i="7"/>
  <c r="K138" i="2" s="1"/>
  <c r="F50" i="7"/>
  <c r="E50" i="7"/>
  <c r="D50" i="7"/>
  <c r="H50" i="7" s="1"/>
  <c r="C50" i="7"/>
  <c r="K21" i="2" s="1"/>
  <c r="F49" i="7"/>
  <c r="E49" i="7"/>
  <c r="D49" i="7"/>
  <c r="H49" i="7" s="1"/>
  <c r="C49" i="7"/>
  <c r="K137" i="2" s="1"/>
  <c r="F48" i="7"/>
  <c r="E48" i="7"/>
  <c r="D48" i="7"/>
  <c r="H48" i="7" s="1"/>
  <c r="C48" i="7"/>
  <c r="K64" i="2" s="1"/>
  <c r="F47" i="7"/>
  <c r="E47" i="7"/>
  <c r="D47" i="7"/>
  <c r="H47" i="7" s="1"/>
  <c r="C47" i="7"/>
  <c r="K136" i="2" s="1"/>
  <c r="F46" i="7"/>
  <c r="E46" i="7"/>
  <c r="D46" i="7"/>
  <c r="H46" i="7" s="1"/>
  <c r="C46" i="7"/>
  <c r="K67" i="2" s="1"/>
  <c r="F45" i="7"/>
  <c r="E45" i="7"/>
  <c r="D45" i="7"/>
  <c r="H45" i="7" s="1"/>
  <c r="C45" i="7"/>
  <c r="K37" i="2" s="1"/>
  <c r="F44" i="7"/>
  <c r="E44" i="7"/>
  <c r="D44" i="7"/>
  <c r="H44" i="7" s="1"/>
  <c r="C44" i="7"/>
  <c r="K91" i="2" s="1"/>
  <c r="F43" i="7"/>
  <c r="E43" i="7"/>
  <c r="D43" i="7"/>
  <c r="H43" i="7" s="1"/>
  <c r="C43" i="7"/>
  <c r="K135" i="2" s="1"/>
  <c r="F42" i="7"/>
  <c r="E42" i="7"/>
  <c r="D42" i="7"/>
  <c r="H42" i="7" s="1"/>
  <c r="C42" i="7"/>
  <c r="K3" i="2" s="1"/>
  <c r="F41" i="7"/>
  <c r="E41" i="7"/>
  <c r="D41" i="7"/>
  <c r="H41" i="7" s="1"/>
  <c r="C41" i="7"/>
  <c r="K41" i="2" s="1"/>
  <c r="F40" i="7"/>
  <c r="E40" i="7"/>
  <c r="D40" i="7"/>
  <c r="H40" i="7" s="1"/>
  <c r="C40" i="7"/>
  <c r="K134" i="2" s="1"/>
  <c r="F39" i="7"/>
  <c r="E39" i="7"/>
  <c r="D39" i="7"/>
  <c r="H39" i="7" s="1"/>
  <c r="C39" i="7"/>
  <c r="K133" i="2" s="1"/>
  <c r="F38" i="7"/>
  <c r="E38" i="7"/>
  <c r="D38" i="7"/>
  <c r="H38" i="7" s="1"/>
  <c r="C38" i="7"/>
  <c r="K132" i="2" s="1"/>
  <c r="F37" i="7"/>
  <c r="E37" i="7"/>
  <c r="D37" i="7"/>
  <c r="H37" i="7" s="1"/>
  <c r="C37" i="7"/>
  <c r="K131" i="2" s="1"/>
  <c r="F36" i="7"/>
  <c r="E36" i="7"/>
  <c r="D36" i="7"/>
  <c r="H36" i="7" s="1"/>
  <c r="C36" i="7"/>
  <c r="K49" i="2" s="1"/>
  <c r="F35" i="7"/>
  <c r="E35" i="7"/>
  <c r="D35" i="7"/>
  <c r="H35" i="7" s="1"/>
  <c r="C35" i="7"/>
  <c r="K130" i="2" s="1"/>
  <c r="F34" i="7"/>
  <c r="E34" i="7"/>
  <c r="D34" i="7"/>
  <c r="H34" i="7" s="1"/>
  <c r="C34" i="7"/>
  <c r="K129" i="2" s="1"/>
  <c r="F33" i="7"/>
  <c r="E33" i="7"/>
  <c r="D33" i="7"/>
  <c r="H33" i="7" s="1"/>
  <c r="C33" i="7"/>
  <c r="K83" i="2" s="1"/>
  <c r="F32" i="7"/>
  <c r="E32" i="7"/>
  <c r="D32" i="7"/>
  <c r="H32" i="7" s="1"/>
  <c r="C32" i="7"/>
  <c r="K128" i="2" s="1"/>
  <c r="F31" i="7"/>
  <c r="E31" i="7"/>
  <c r="D31" i="7"/>
  <c r="H31" i="7" s="1"/>
  <c r="C31" i="7"/>
  <c r="K77" i="2" s="1"/>
  <c r="F30" i="7"/>
  <c r="E30" i="7"/>
  <c r="D30" i="7"/>
  <c r="H30" i="7" s="1"/>
  <c r="C30" i="7"/>
  <c r="K18" i="2" s="1"/>
  <c r="F29" i="7"/>
  <c r="E29" i="7"/>
  <c r="D29" i="7"/>
  <c r="H29" i="7" s="1"/>
  <c r="C29" i="7"/>
  <c r="K44" i="2" s="1"/>
  <c r="F28" i="7"/>
  <c r="E28" i="7"/>
  <c r="D28" i="7"/>
  <c r="H28" i="7" s="1"/>
  <c r="C28" i="7"/>
  <c r="K127" i="2" s="1"/>
  <c r="F27" i="7"/>
  <c r="E27" i="7"/>
  <c r="D27" i="7"/>
  <c r="H27" i="7" s="1"/>
  <c r="C27" i="7"/>
  <c r="K22" i="2" s="1"/>
  <c r="F26" i="7"/>
  <c r="E26" i="7"/>
  <c r="D26" i="7"/>
  <c r="H26" i="7" s="1"/>
  <c r="C26" i="7"/>
  <c r="K59" i="2" s="1"/>
  <c r="F25" i="7"/>
  <c r="E25" i="7"/>
  <c r="D25" i="7"/>
  <c r="H25" i="7" s="1"/>
  <c r="C25" i="7"/>
  <c r="K52" i="2" s="1"/>
  <c r="F24" i="7"/>
  <c r="E24" i="7"/>
  <c r="D24" i="7"/>
  <c r="H24" i="7" s="1"/>
  <c r="C24" i="7"/>
  <c r="K126" i="2" s="1"/>
  <c r="F23" i="7"/>
  <c r="E23" i="7"/>
  <c r="D23" i="7"/>
  <c r="H23" i="7" s="1"/>
  <c r="C23" i="7"/>
  <c r="K86" i="2" s="1"/>
  <c r="F22" i="7"/>
  <c r="E22" i="7"/>
  <c r="D22" i="7"/>
  <c r="H22" i="7" s="1"/>
  <c r="C22" i="7"/>
  <c r="K25" i="2" s="1"/>
  <c r="F21" i="7"/>
  <c r="E21" i="7"/>
  <c r="D21" i="7"/>
  <c r="H21" i="7" s="1"/>
  <c r="C21" i="7"/>
  <c r="K80" i="2" s="1"/>
  <c r="F20" i="7"/>
  <c r="E20" i="7"/>
  <c r="D20" i="7"/>
  <c r="H20" i="7" s="1"/>
  <c r="C20" i="7"/>
  <c r="K125" i="2" s="1"/>
  <c r="F19" i="7"/>
  <c r="E19" i="7"/>
  <c r="D19" i="7"/>
  <c r="H19" i="7" s="1"/>
  <c r="C19" i="7"/>
  <c r="K81" i="2" s="1"/>
  <c r="F18" i="7"/>
  <c r="E18" i="7"/>
  <c r="D18" i="7"/>
  <c r="H18" i="7" s="1"/>
  <c r="C18" i="7"/>
  <c r="K40" i="2" s="1"/>
  <c r="F17" i="7"/>
  <c r="E17" i="7"/>
  <c r="D17" i="7"/>
  <c r="H17" i="7" s="1"/>
  <c r="C17" i="7"/>
  <c r="K62" i="2" s="1"/>
  <c r="F16" i="7"/>
  <c r="E16" i="7"/>
  <c r="D16" i="7"/>
  <c r="H16" i="7" s="1"/>
  <c r="C16" i="7"/>
  <c r="K124" i="2" s="1"/>
  <c r="F15" i="7"/>
  <c r="E15" i="7"/>
  <c r="D15" i="7"/>
  <c r="H15" i="7" s="1"/>
  <c r="C15" i="7"/>
  <c r="K20" i="2" s="1"/>
  <c r="F14" i="7"/>
  <c r="E14" i="7"/>
  <c r="D14" i="7"/>
  <c r="H14" i="7" s="1"/>
  <c r="C14" i="7"/>
  <c r="K123" i="2" s="1"/>
  <c r="F13" i="7"/>
  <c r="E13" i="7"/>
  <c r="D13" i="7"/>
  <c r="H13" i="7" s="1"/>
  <c r="C13" i="7"/>
  <c r="K122" i="2" s="1"/>
  <c r="F12" i="7"/>
  <c r="E12" i="7"/>
  <c r="D12" i="7"/>
  <c r="H12" i="7" s="1"/>
  <c r="C12" i="7"/>
  <c r="K121" i="2" s="1"/>
  <c r="F11" i="7"/>
  <c r="E11" i="7"/>
  <c r="D11" i="7"/>
  <c r="H11" i="7" s="1"/>
  <c r="C11" i="7"/>
  <c r="K120" i="2" s="1"/>
  <c r="F10" i="7"/>
  <c r="E10" i="7"/>
  <c r="D10" i="7"/>
  <c r="H10" i="7" s="1"/>
  <c r="C10" i="7"/>
  <c r="F9" i="7"/>
  <c r="E9" i="7"/>
  <c r="D9" i="7"/>
  <c r="H9" i="7" s="1"/>
  <c r="C9" i="7"/>
  <c r="K119" i="2" s="1"/>
  <c r="F8" i="7"/>
  <c r="E8" i="7"/>
  <c r="D8" i="7"/>
  <c r="H8" i="7" s="1"/>
  <c r="C8" i="7"/>
  <c r="K2" i="2" s="1"/>
  <c r="F7" i="7"/>
  <c r="E7" i="7"/>
  <c r="D7" i="7"/>
  <c r="H7" i="7" s="1"/>
  <c r="C7" i="7"/>
  <c r="K118" i="2" s="1"/>
  <c r="F6" i="7"/>
  <c r="E6" i="7"/>
  <c r="D6" i="7"/>
  <c r="H6" i="7" s="1"/>
  <c r="C6" i="7"/>
  <c r="K117" i="2" s="1"/>
  <c r="F5" i="7"/>
  <c r="E5" i="7"/>
  <c r="D5" i="7"/>
  <c r="H5" i="7" s="1"/>
  <c r="C5" i="7"/>
  <c r="K27" i="2" s="1"/>
  <c r="F4" i="7"/>
  <c r="E4" i="7"/>
  <c r="D4" i="7"/>
  <c r="H4" i="7" s="1"/>
  <c r="C4" i="7"/>
  <c r="K11" i="2" s="1"/>
  <c r="F3" i="7"/>
  <c r="E3" i="7"/>
  <c r="D3" i="7"/>
  <c r="H3" i="7" s="1"/>
  <c r="C3" i="7"/>
  <c r="F2" i="7"/>
  <c r="E2" i="7"/>
  <c r="D2" i="7"/>
  <c r="H2" i="7" s="1"/>
  <c r="C2" i="7"/>
  <c r="H1" i="7"/>
  <c r="B168" i="2" l="1"/>
  <c r="F151" i="3" s="1"/>
  <c r="C168" i="2"/>
  <c r="G151" i="3" s="1"/>
  <c r="B166" i="2"/>
  <c r="F123" i="3" s="1"/>
  <c r="C166" i="2"/>
  <c r="G123" i="3" s="1"/>
  <c r="C153" i="2"/>
  <c r="G136" i="3" s="1"/>
  <c r="B171" i="2"/>
  <c r="F167" i="3" s="1"/>
  <c r="C171" i="2"/>
  <c r="G167" i="3" s="1"/>
  <c r="C167" i="2"/>
  <c r="G146" i="3" s="1"/>
  <c r="B167" i="2"/>
  <c r="F146" i="3" s="1"/>
  <c r="C157" i="2"/>
  <c r="G142" i="3" s="1"/>
  <c r="B169" i="2"/>
  <c r="F162" i="3" s="1"/>
  <c r="C169" i="2"/>
  <c r="G162" i="3" s="1"/>
  <c r="B170" i="2"/>
  <c r="F166" i="3" s="1"/>
  <c r="C170" i="2"/>
  <c r="G166" i="3" s="1"/>
  <c r="C155" i="2"/>
  <c r="G139" i="3" s="1"/>
  <c r="L8" i="7"/>
  <c r="K116" i="2"/>
  <c r="L9" i="7"/>
  <c r="K7" i="2"/>
  <c r="C156" i="2"/>
  <c r="G141" i="3" s="1"/>
  <c r="C161" i="2"/>
  <c r="G152" i="3" s="1"/>
  <c r="C163" i="2"/>
  <c r="G156" i="3" s="1"/>
  <c r="C160" i="2"/>
  <c r="G148" i="3" s="1"/>
  <c r="C154" i="2"/>
  <c r="G138" i="3" s="1"/>
  <c r="L7" i="7"/>
  <c r="K47" i="2"/>
  <c r="C159" i="2"/>
  <c r="G145" i="3" s="1"/>
  <c r="L11" i="7"/>
  <c r="C165" i="2"/>
  <c r="G161" i="3" s="1"/>
  <c r="C164" i="2"/>
  <c r="G157" i="3" s="1"/>
  <c r="C158" i="2"/>
  <c r="G144" i="3" s="1"/>
  <c r="M10" i="7"/>
  <c r="N10" i="7" s="1"/>
  <c r="K11" i="7"/>
  <c r="K8" i="7"/>
  <c r="M7" i="7"/>
  <c r="M11" i="7"/>
  <c r="N11" i="7" s="1"/>
  <c r="M8" i="7"/>
  <c r="K10" i="7"/>
  <c r="K9" i="7"/>
  <c r="K7" i="7"/>
  <c r="M9" i="7"/>
  <c r="N9" i="7" s="1"/>
  <c r="N7" i="7" l="1"/>
  <c r="N8" i="7"/>
  <c r="C134" i="2"/>
  <c r="G102" i="3" s="1"/>
  <c r="C135" i="2"/>
  <c r="G104" i="3" s="1"/>
  <c r="C138" i="2"/>
  <c r="G110" i="3" s="1"/>
  <c r="C142" i="2"/>
  <c r="G116" i="3" s="1"/>
  <c r="C146" i="2"/>
  <c r="G128" i="3" s="1"/>
  <c r="C150" i="2"/>
  <c r="G134" i="3" s="1"/>
  <c r="E46" i="3"/>
  <c r="E53" i="3"/>
  <c r="E90" i="3"/>
  <c r="E94" i="3"/>
  <c r="E97" i="3"/>
  <c r="E54" i="3"/>
  <c r="E105" i="3"/>
  <c r="E107" i="3"/>
  <c r="E115" i="3"/>
  <c r="E61" i="3"/>
  <c r="E117" i="3"/>
  <c r="E120" i="3"/>
  <c r="E58" i="3"/>
  <c r="E126" i="3"/>
  <c r="E129" i="3"/>
  <c r="E62" i="3"/>
  <c r="E137" i="3"/>
  <c r="E140" i="3"/>
  <c r="E71" i="3"/>
  <c r="E147" i="3"/>
  <c r="E150" i="3"/>
  <c r="E153" i="3"/>
  <c r="E155" i="3"/>
  <c r="E74" i="3"/>
  <c r="E64" i="3"/>
  <c r="E159" i="3"/>
  <c r="E160" i="3"/>
  <c r="E158" i="3"/>
  <c r="E163" i="3"/>
  <c r="E75" i="3"/>
  <c r="E76" i="3"/>
  <c r="E77" i="3"/>
  <c r="E78" i="3"/>
  <c r="E79" i="3"/>
  <c r="E80" i="3"/>
  <c r="E81" i="3"/>
  <c r="E82" i="3"/>
  <c r="E83" i="3"/>
  <c r="E84" i="3"/>
  <c r="E86" i="3"/>
  <c r="E87" i="3"/>
  <c r="E89" i="3"/>
  <c r="E92" i="3"/>
  <c r="E95" i="3"/>
  <c r="E98" i="3"/>
  <c r="E99" i="3"/>
  <c r="E100" i="3"/>
  <c r="E101" i="3"/>
  <c r="E102" i="3"/>
  <c r="E104" i="3"/>
  <c r="E106" i="3"/>
  <c r="E108" i="3"/>
  <c r="E110" i="3"/>
  <c r="E111" i="3"/>
  <c r="E112" i="3"/>
  <c r="E114" i="3"/>
  <c r="E116" i="3"/>
  <c r="E119" i="3"/>
  <c r="E125" i="3"/>
  <c r="E127" i="3"/>
  <c r="E128" i="3"/>
  <c r="E131" i="3"/>
  <c r="E132" i="3"/>
  <c r="E121" i="3"/>
  <c r="E134" i="3"/>
  <c r="E124" i="3"/>
  <c r="D46" i="3"/>
  <c r="D53" i="3"/>
  <c r="D90" i="3"/>
  <c r="D94" i="3"/>
  <c r="D97" i="3"/>
  <c r="D54" i="3"/>
  <c r="D105" i="3"/>
  <c r="D107" i="3"/>
  <c r="D115" i="3"/>
  <c r="D61" i="3"/>
  <c r="D117" i="3"/>
  <c r="D120" i="3"/>
  <c r="D58" i="3"/>
  <c r="D126" i="3"/>
  <c r="D129" i="3"/>
  <c r="D62" i="3"/>
  <c r="D137" i="3"/>
  <c r="D140" i="3"/>
  <c r="D71" i="3"/>
  <c r="D147" i="3"/>
  <c r="D150" i="3"/>
  <c r="D153" i="3"/>
  <c r="D155" i="3"/>
  <c r="D74" i="3"/>
  <c r="D64" i="3"/>
  <c r="D159" i="3"/>
  <c r="D160" i="3"/>
  <c r="D158" i="3"/>
  <c r="D163" i="3"/>
  <c r="D75" i="3"/>
  <c r="D76" i="3"/>
  <c r="D77" i="3"/>
  <c r="D78" i="3"/>
  <c r="D79" i="3"/>
  <c r="D80" i="3"/>
  <c r="D81" i="3"/>
  <c r="D82" i="3"/>
  <c r="D83" i="3"/>
  <c r="D84" i="3"/>
  <c r="D86" i="3"/>
  <c r="D87" i="3"/>
  <c r="D89" i="3"/>
  <c r="D92" i="3"/>
  <c r="D95" i="3"/>
  <c r="D98" i="3"/>
  <c r="D99" i="3"/>
  <c r="D100" i="3"/>
  <c r="D101" i="3"/>
  <c r="D102" i="3"/>
  <c r="D104" i="3"/>
  <c r="D106" i="3"/>
  <c r="D108" i="3"/>
  <c r="D110" i="3"/>
  <c r="D111" i="3"/>
  <c r="D112" i="3"/>
  <c r="D114" i="3"/>
  <c r="D116" i="3"/>
  <c r="D119" i="3"/>
  <c r="D125" i="3"/>
  <c r="D127" i="3"/>
  <c r="D128" i="3"/>
  <c r="D131" i="3"/>
  <c r="D132" i="3"/>
  <c r="D121" i="3"/>
  <c r="D134" i="3"/>
  <c r="D124" i="3"/>
  <c r="C46" i="3"/>
  <c r="C53" i="3"/>
  <c r="C90" i="3"/>
  <c r="C94" i="3"/>
  <c r="C97" i="3"/>
  <c r="C54" i="3"/>
  <c r="C105" i="3"/>
  <c r="C107" i="3"/>
  <c r="C115" i="3"/>
  <c r="C61" i="3"/>
  <c r="C117" i="3"/>
  <c r="C120" i="3"/>
  <c r="C58" i="3"/>
  <c r="C126" i="3"/>
  <c r="C129" i="3"/>
  <c r="C62" i="3"/>
  <c r="C137" i="3"/>
  <c r="C140" i="3"/>
  <c r="C71" i="3"/>
  <c r="C147" i="3"/>
  <c r="H147" i="3" s="1"/>
  <c r="C150" i="3"/>
  <c r="H152" i="3" s="1"/>
  <c r="C153" i="3"/>
  <c r="H153" i="3" s="1"/>
  <c r="C155" i="3"/>
  <c r="C74" i="3"/>
  <c r="C64" i="3"/>
  <c r="C159" i="3"/>
  <c r="C160" i="3"/>
  <c r="C158" i="3"/>
  <c r="C163" i="3"/>
  <c r="H163" i="3" s="1"/>
  <c r="C75" i="3"/>
  <c r="C76" i="3"/>
  <c r="C77" i="3"/>
  <c r="C78" i="3"/>
  <c r="C79" i="3"/>
  <c r="C80" i="3"/>
  <c r="C81" i="3"/>
  <c r="C82" i="3"/>
  <c r="C83" i="3"/>
  <c r="C84" i="3"/>
  <c r="C86" i="3"/>
  <c r="C87" i="3"/>
  <c r="C89" i="3"/>
  <c r="C92" i="3"/>
  <c r="C95" i="3"/>
  <c r="C98" i="3"/>
  <c r="C99" i="3"/>
  <c r="C100" i="3"/>
  <c r="C101" i="3"/>
  <c r="C102" i="3"/>
  <c r="C104" i="3"/>
  <c r="C106" i="3"/>
  <c r="C108" i="3"/>
  <c r="C110" i="3"/>
  <c r="C111" i="3"/>
  <c r="C112" i="3"/>
  <c r="C114" i="3"/>
  <c r="C116" i="3"/>
  <c r="C119" i="3"/>
  <c r="C125" i="3"/>
  <c r="C127" i="3"/>
  <c r="C128" i="3"/>
  <c r="C131" i="3"/>
  <c r="C132" i="3"/>
  <c r="C121" i="3"/>
  <c r="C134" i="3"/>
  <c r="C124" i="3"/>
  <c r="C51" i="6"/>
  <c r="J99" i="2" s="1"/>
  <c r="C52" i="6"/>
  <c r="J76" i="2" s="1"/>
  <c r="C53" i="6"/>
  <c r="J100" i="2" s="1"/>
  <c r="C54" i="6"/>
  <c r="J30" i="2" s="1"/>
  <c r="C55" i="6"/>
  <c r="J101" i="2" s="1"/>
  <c r="C56" i="6"/>
  <c r="J43" i="2" s="1"/>
  <c r="C57" i="6"/>
  <c r="J73" i="2" s="1"/>
  <c r="C58" i="6"/>
  <c r="J102" i="2" s="1"/>
  <c r="C59" i="6"/>
  <c r="J24" i="2" s="1"/>
  <c r="C60" i="6"/>
  <c r="J48" i="2" s="1"/>
  <c r="C61" i="6"/>
  <c r="J103" i="2" s="1"/>
  <c r="C62" i="6"/>
  <c r="J85" i="2" s="1"/>
  <c r="C63" i="6"/>
  <c r="J39" i="2" s="1"/>
  <c r="C64" i="6"/>
  <c r="J104" i="2" s="1"/>
  <c r="C65" i="6"/>
  <c r="J105" i="2" s="1"/>
  <c r="C66" i="6"/>
  <c r="J106" i="2" s="1"/>
  <c r="C67" i="6"/>
  <c r="J107" i="2" s="1"/>
  <c r="C68" i="6"/>
  <c r="J108" i="2" s="1"/>
  <c r="C69" i="6"/>
  <c r="J45" i="2" s="1"/>
  <c r="C70" i="6"/>
  <c r="J109" i="2" s="1"/>
  <c r="C71" i="6"/>
  <c r="J110" i="2" s="1"/>
  <c r="C72" i="6"/>
  <c r="J113" i="2" s="1"/>
  <c r="C73" i="6"/>
  <c r="J111" i="2" s="1"/>
  <c r="C74" i="6"/>
  <c r="J112" i="2" s="1"/>
  <c r="C75" i="6"/>
  <c r="J114" i="2" s="1"/>
  <c r="C76" i="6"/>
  <c r="J115" i="2" s="1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6" i="6"/>
  <c r="F67" i="6"/>
  <c r="F68" i="6"/>
  <c r="F69" i="6"/>
  <c r="F70" i="6"/>
  <c r="F71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D51" i="6"/>
  <c r="H51" i="6" s="1"/>
  <c r="D52" i="6"/>
  <c r="H52" i="6" s="1"/>
  <c r="D53" i="6"/>
  <c r="H53" i="6" s="1"/>
  <c r="D54" i="6"/>
  <c r="H54" i="6" s="1"/>
  <c r="D55" i="6"/>
  <c r="H55" i="6" s="1"/>
  <c r="D56" i="6"/>
  <c r="H56" i="6" s="1"/>
  <c r="D57" i="6"/>
  <c r="H57" i="6" s="1"/>
  <c r="D58" i="6"/>
  <c r="H58" i="6" s="1"/>
  <c r="D59" i="6"/>
  <c r="H59" i="6" s="1"/>
  <c r="D60" i="6"/>
  <c r="H60" i="6" s="1"/>
  <c r="D61" i="6"/>
  <c r="H61" i="6" s="1"/>
  <c r="D62" i="6"/>
  <c r="H62" i="6" s="1"/>
  <c r="D63" i="6"/>
  <c r="H63" i="6" s="1"/>
  <c r="D64" i="6"/>
  <c r="H64" i="6" s="1"/>
  <c r="D65" i="6"/>
  <c r="H65" i="6" s="1"/>
  <c r="D66" i="6"/>
  <c r="H66" i="6" s="1"/>
  <c r="D67" i="6"/>
  <c r="H67" i="6" s="1"/>
  <c r="D68" i="6"/>
  <c r="H68" i="6" s="1"/>
  <c r="D69" i="6"/>
  <c r="H69" i="6" s="1"/>
  <c r="D70" i="6"/>
  <c r="H70" i="6" s="1"/>
  <c r="D71" i="6"/>
  <c r="H71" i="6" s="1"/>
  <c r="D72" i="6"/>
  <c r="H72" i="6" s="1"/>
  <c r="D73" i="6"/>
  <c r="H73" i="6" s="1"/>
  <c r="D74" i="6"/>
  <c r="H74" i="6" s="1"/>
  <c r="D75" i="6"/>
  <c r="H75" i="6" s="1"/>
  <c r="D76" i="6"/>
  <c r="H76" i="6" s="1"/>
  <c r="F50" i="6"/>
  <c r="E50" i="6"/>
  <c r="D50" i="6"/>
  <c r="H50" i="6" s="1"/>
  <c r="C50" i="6"/>
  <c r="J8" i="2" s="1"/>
  <c r="F49" i="6"/>
  <c r="E49" i="6"/>
  <c r="D49" i="6"/>
  <c r="H49" i="6" s="1"/>
  <c r="C49" i="6"/>
  <c r="J65" i="2" s="1"/>
  <c r="F48" i="6"/>
  <c r="E48" i="6"/>
  <c r="D48" i="6"/>
  <c r="H48" i="6" s="1"/>
  <c r="C48" i="6"/>
  <c r="J98" i="2" s="1"/>
  <c r="F47" i="6"/>
  <c r="E47" i="6"/>
  <c r="D47" i="6"/>
  <c r="H47" i="6" s="1"/>
  <c r="C47" i="6"/>
  <c r="J97" i="2" s="1"/>
  <c r="F46" i="6"/>
  <c r="E46" i="6"/>
  <c r="D46" i="6"/>
  <c r="H46" i="6" s="1"/>
  <c r="C46" i="6"/>
  <c r="J71" i="2" s="1"/>
  <c r="F45" i="6"/>
  <c r="E45" i="6"/>
  <c r="D45" i="6"/>
  <c r="H45" i="6" s="1"/>
  <c r="C45" i="6"/>
  <c r="J14" i="2" s="1"/>
  <c r="F44" i="6"/>
  <c r="E44" i="6"/>
  <c r="D44" i="6"/>
  <c r="H44" i="6" s="1"/>
  <c r="C44" i="6"/>
  <c r="J12" i="2" s="1"/>
  <c r="F43" i="6"/>
  <c r="E43" i="6"/>
  <c r="D43" i="6"/>
  <c r="H43" i="6" s="1"/>
  <c r="C43" i="6"/>
  <c r="J96" i="2" s="1"/>
  <c r="F42" i="6"/>
  <c r="E42" i="6"/>
  <c r="D42" i="6"/>
  <c r="H42" i="6" s="1"/>
  <c r="C42" i="6"/>
  <c r="J95" i="2" s="1"/>
  <c r="F41" i="6"/>
  <c r="E41" i="6"/>
  <c r="D41" i="6"/>
  <c r="H41" i="6" s="1"/>
  <c r="C41" i="6"/>
  <c r="J94" i="2" s="1"/>
  <c r="F40" i="6"/>
  <c r="E40" i="6"/>
  <c r="D40" i="6"/>
  <c r="H40" i="6" s="1"/>
  <c r="C40" i="6"/>
  <c r="J28" i="2" s="1"/>
  <c r="F39" i="6"/>
  <c r="E39" i="6"/>
  <c r="D39" i="6"/>
  <c r="H39" i="6" s="1"/>
  <c r="C39" i="6"/>
  <c r="J33" i="2" s="1"/>
  <c r="F38" i="6"/>
  <c r="E38" i="6"/>
  <c r="D38" i="6"/>
  <c r="H38" i="6" s="1"/>
  <c r="C38" i="6"/>
  <c r="J34" i="2" s="1"/>
  <c r="F37" i="6"/>
  <c r="E37" i="6"/>
  <c r="D37" i="6"/>
  <c r="H37" i="6" s="1"/>
  <c r="C37" i="6"/>
  <c r="J57" i="2" s="1"/>
  <c r="F36" i="6"/>
  <c r="E36" i="6"/>
  <c r="D36" i="6"/>
  <c r="H36" i="6" s="1"/>
  <c r="C36" i="6"/>
  <c r="J54" i="2" s="1"/>
  <c r="F35" i="6"/>
  <c r="E35" i="6"/>
  <c r="D35" i="6"/>
  <c r="H35" i="6" s="1"/>
  <c r="C35" i="6"/>
  <c r="J93" i="2" s="1"/>
  <c r="F34" i="6"/>
  <c r="E34" i="6"/>
  <c r="D34" i="6"/>
  <c r="H34" i="6" s="1"/>
  <c r="C34" i="6"/>
  <c r="J21" i="2" s="1"/>
  <c r="F33" i="6"/>
  <c r="E33" i="6"/>
  <c r="D33" i="6"/>
  <c r="H33" i="6" s="1"/>
  <c r="C33" i="6"/>
  <c r="J92" i="2" s="1"/>
  <c r="F32" i="6"/>
  <c r="E32" i="6"/>
  <c r="D32" i="6"/>
  <c r="H32" i="6" s="1"/>
  <c r="C32" i="6"/>
  <c r="J10" i="2" s="1"/>
  <c r="F31" i="6"/>
  <c r="E31" i="6"/>
  <c r="D31" i="6"/>
  <c r="H31" i="6" s="1"/>
  <c r="C31" i="6"/>
  <c r="J37" i="2" s="1"/>
  <c r="F30" i="6"/>
  <c r="E30" i="6"/>
  <c r="D30" i="6"/>
  <c r="H30" i="6" s="1"/>
  <c r="C30" i="6"/>
  <c r="F29" i="6"/>
  <c r="E29" i="6"/>
  <c r="D29" i="6"/>
  <c r="H29" i="6" s="1"/>
  <c r="C29" i="6"/>
  <c r="J60" i="2" s="1"/>
  <c r="F28" i="6"/>
  <c r="E28" i="6"/>
  <c r="D28" i="6"/>
  <c r="H28" i="6" s="1"/>
  <c r="C28" i="6"/>
  <c r="J83" i="2" s="1"/>
  <c r="F27" i="6"/>
  <c r="E27" i="6"/>
  <c r="D27" i="6"/>
  <c r="H27" i="6" s="1"/>
  <c r="C27" i="6"/>
  <c r="J91" i="2" s="1"/>
  <c r="F26" i="6"/>
  <c r="E26" i="6"/>
  <c r="D26" i="6"/>
  <c r="H26" i="6" s="1"/>
  <c r="C26" i="6"/>
  <c r="J29" i="2" s="1"/>
  <c r="F25" i="6"/>
  <c r="E25" i="6"/>
  <c r="D25" i="6"/>
  <c r="H25" i="6" s="1"/>
  <c r="C25" i="6"/>
  <c r="J22" i="2" s="1"/>
  <c r="F24" i="6"/>
  <c r="E24" i="6"/>
  <c r="D24" i="6"/>
  <c r="H24" i="6" s="1"/>
  <c r="C24" i="6"/>
  <c r="J90" i="2" s="1"/>
  <c r="F23" i="6"/>
  <c r="E23" i="6"/>
  <c r="D23" i="6"/>
  <c r="H23" i="6" s="1"/>
  <c r="C23" i="6"/>
  <c r="J89" i="2" s="1"/>
  <c r="F22" i="6"/>
  <c r="E22" i="6"/>
  <c r="D22" i="6"/>
  <c r="H22" i="6" s="1"/>
  <c r="C22" i="6"/>
  <c r="J49" i="2" s="1"/>
  <c r="F21" i="6"/>
  <c r="E21" i="6"/>
  <c r="D21" i="6"/>
  <c r="H21" i="6" s="1"/>
  <c r="C21" i="6"/>
  <c r="J3" i="2" s="1"/>
  <c r="F20" i="6"/>
  <c r="E20" i="6"/>
  <c r="D20" i="6"/>
  <c r="H20" i="6" s="1"/>
  <c r="C20" i="6"/>
  <c r="J88" i="2" s="1"/>
  <c r="F19" i="6"/>
  <c r="E19" i="6"/>
  <c r="D19" i="6"/>
  <c r="H19" i="6" s="1"/>
  <c r="C19" i="6"/>
  <c r="J44" i="2" s="1"/>
  <c r="F18" i="6"/>
  <c r="E18" i="6"/>
  <c r="D18" i="6"/>
  <c r="H18" i="6" s="1"/>
  <c r="C18" i="6"/>
  <c r="J68" i="2" s="1"/>
  <c r="F17" i="6"/>
  <c r="E17" i="6"/>
  <c r="D17" i="6"/>
  <c r="H17" i="6" s="1"/>
  <c r="C17" i="6"/>
  <c r="J87" i="2" s="1"/>
  <c r="F16" i="6"/>
  <c r="E16" i="6"/>
  <c r="D16" i="6"/>
  <c r="H16" i="6" s="1"/>
  <c r="C16" i="6"/>
  <c r="J17" i="2" s="1"/>
  <c r="F15" i="6"/>
  <c r="E15" i="6"/>
  <c r="D15" i="6"/>
  <c r="H15" i="6" s="1"/>
  <c r="C15" i="6"/>
  <c r="J80" i="2" s="1"/>
  <c r="F14" i="6"/>
  <c r="E14" i="6"/>
  <c r="D14" i="6"/>
  <c r="H14" i="6" s="1"/>
  <c r="C14" i="6"/>
  <c r="J25" i="2" s="1"/>
  <c r="F13" i="6"/>
  <c r="E13" i="6"/>
  <c r="D13" i="6"/>
  <c r="H13" i="6" s="1"/>
  <c r="C13" i="6"/>
  <c r="J50" i="2" s="1"/>
  <c r="F12" i="6"/>
  <c r="E12" i="6"/>
  <c r="D12" i="6"/>
  <c r="H12" i="6" s="1"/>
  <c r="C12" i="6"/>
  <c r="J58" i="2" s="1"/>
  <c r="F11" i="6"/>
  <c r="E11" i="6"/>
  <c r="D11" i="6"/>
  <c r="H11" i="6" s="1"/>
  <c r="C11" i="6"/>
  <c r="F10" i="6"/>
  <c r="E10" i="6"/>
  <c r="D10" i="6"/>
  <c r="H10" i="6" s="1"/>
  <c r="C10" i="6"/>
  <c r="J62" i="2" s="1"/>
  <c r="F9" i="6"/>
  <c r="E9" i="6"/>
  <c r="D9" i="6"/>
  <c r="H9" i="6" s="1"/>
  <c r="C9" i="6"/>
  <c r="J13" i="2" s="1"/>
  <c r="F8" i="6"/>
  <c r="E8" i="6"/>
  <c r="D8" i="6"/>
  <c r="H8" i="6" s="1"/>
  <c r="C8" i="6"/>
  <c r="J20" i="2" s="1"/>
  <c r="F7" i="6"/>
  <c r="E7" i="6"/>
  <c r="D7" i="6"/>
  <c r="H7" i="6" s="1"/>
  <c r="C7" i="6"/>
  <c r="J75" i="2" s="1"/>
  <c r="F6" i="6"/>
  <c r="E6" i="6"/>
  <c r="D6" i="6"/>
  <c r="H6" i="6" s="1"/>
  <c r="C6" i="6"/>
  <c r="J11" i="2" s="1"/>
  <c r="F5" i="6"/>
  <c r="E5" i="6"/>
  <c r="D5" i="6"/>
  <c r="H5" i="6" s="1"/>
  <c r="C5" i="6"/>
  <c r="J2" i="2" s="1"/>
  <c r="F4" i="6"/>
  <c r="E4" i="6"/>
  <c r="D4" i="6"/>
  <c r="H4" i="6" s="1"/>
  <c r="C4" i="6"/>
  <c r="F3" i="6"/>
  <c r="E3" i="6"/>
  <c r="D3" i="6"/>
  <c r="H3" i="6" s="1"/>
  <c r="C3" i="6"/>
  <c r="F2" i="6"/>
  <c r="E2" i="6"/>
  <c r="D2" i="6"/>
  <c r="H2" i="6" s="1"/>
  <c r="C2" i="6"/>
  <c r="H1" i="6"/>
  <c r="J47" i="2" l="1"/>
  <c r="L7" i="6"/>
  <c r="J63" i="2"/>
  <c r="L9" i="6"/>
  <c r="J38" i="2"/>
  <c r="L10" i="6"/>
  <c r="J81" i="2"/>
  <c r="L8" i="6"/>
  <c r="J86" i="2"/>
  <c r="L11" i="6"/>
  <c r="H156" i="3"/>
  <c r="H158" i="3"/>
  <c r="H155" i="3"/>
  <c r="H150" i="3"/>
  <c r="H157" i="3"/>
  <c r="H154" i="3"/>
  <c r="B147" i="2"/>
  <c r="F131" i="3" s="1"/>
  <c r="B131" i="2"/>
  <c r="F99" i="3" s="1"/>
  <c r="K8" i="6"/>
  <c r="B151" i="2"/>
  <c r="F124" i="3" s="1"/>
  <c r="C147" i="2"/>
  <c r="G131" i="3" s="1"/>
  <c r="C143" i="2"/>
  <c r="G119" i="3" s="1"/>
  <c r="C139" i="2"/>
  <c r="G111" i="3" s="1"/>
  <c r="B135" i="2"/>
  <c r="F104" i="3" s="1"/>
  <c r="C131" i="2"/>
  <c r="G99" i="3" s="1"/>
  <c r="B143" i="2"/>
  <c r="F119" i="3" s="1"/>
  <c r="B139" i="2"/>
  <c r="F111" i="3" s="1"/>
  <c r="C151" i="2"/>
  <c r="G124" i="3" s="1"/>
  <c r="C149" i="2"/>
  <c r="G121" i="3" s="1"/>
  <c r="C141" i="2"/>
  <c r="G114" i="3" s="1"/>
  <c r="C133" i="2"/>
  <c r="G101" i="3" s="1"/>
  <c r="K10" i="6"/>
  <c r="K9" i="6"/>
  <c r="K11" i="6"/>
  <c r="C145" i="2"/>
  <c r="G127" i="3" s="1"/>
  <c r="C137" i="2"/>
  <c r="G108" i="3" s="1"/>
  <c r="K7" i="6"/>
  <c r="C148" i="2"/>
  <c r="G132" i="3" s="1"/>
  <c r="C144" i="2"/>
  <c r="G125" i="3" s="1"/>
  <c r="C140" i="2"/>
  <c r="G112" i="3" s="1"/>
  <c r="C136" i="2"/>
  <c r="G106" i="3" s="1"/>
  <c r="C132" i="2"/>
  <c r="G100" i="3" s="1"/>
  <c r="B150" i="2"/>
  <c r="F134" i="3" s="1"/>
  <c r="B146" i="2"/>
  <c r="F128" i="3" s="1"/>
  <c r="B142" i="2"/>
  <c r="F116" i="3" s="1"/>
  <c r="B138" i="2"/>
  <c r="F110" i="3" s="1"/>
  <c r="B134" i="2"/>
  <c r="F102" i="3" s="1"/>
  <c r="B149" i="2"/>
  <c r="F121" i="3" s="1"/>
  <c r="B145" i="2"/>
  <c r="F127" i="3" s="1"/>
  <c r="B141" i="2"/>
  <c r="F114" i="3" s="1"/>
  <c r="B137" i="2"/>
  <c r="F108" i="3" s="1"/>
  <c r="B133" i="2"/>
  <c r="F101" i="3" s="1"/>
  <c r="B148" i="2"/>
  <c r="F132" i="3" s="1"/>
  <c r="B144" i="2"/>
  <c r="F125" i="3" s="1"/>
  <c r="B140" i="2"/>
  <c r="F112" i="3" s="1"/>
  <c r="B136" i="2"/>
  <c r="F106" i="3" s="1"/>
  <c r="B132" i="2"/>
  <c r="F100" i="3" s="1"/>
  <c r="M7" i="6"/>
  <c r="M9" i="6"/>
  <c r="M11" i="6"/>
  <c r="N11" i="6" s="1"/>
  <c r="M8" i="6"/>
  <c r="M10" i="6"/>
  <c r="N10" i="6" s="1"/>
  <c r="H90" i="3"/>
  <c r="H91" i="3"/>
  <c r="H100" i="3"/>
  <c r="H101" i="3"/>
  <c r="H104" i="3"/>
  <c r="H105" i="3"/>
  <c r="H106" i="3"/>
  <c r="H107" i="3"/>
  <c r="H116" i="3"/>
  <c r="H119" i="3"/>
  <c r="H120" i="3"/>
  <c r="H121" i="3"/>
  <c r="H123" i="3"/>
  <c r="H126" i="3"/>
  <c r="H127" i="3"/>
  <c r="H128" i="3"/>
  <c r="H129" i="3"/>
  <c r="H132" i="3"/>
  <c r="H134" i="3"/>
  <c r="H138" i="3"/>
  <c r="H139" i="3"/>
  <c r="H140" i="3"/>
  <c r="H141" i="3"/>
  <c r="H142" i="3"/>
  <c r="H144" i="3"/>
  <c r="H1" i="3"/>
  <c r="N9" i="6" l="1"/>
  <c r="N8" i="6"/>
  <c r="N7" i="6"/>
  <c r="C88" i="2"/>
  <c r="G90" i="3" s="1"/>
  <c r="C92" i="2"/>
  <c r="G105" i="3" s="1"/>
  <c r="C96" i="2"/>
  <c r="G117" i="3" s="1"/>
  <c r="C100" i="2"/>
  <c r="G129" i="3" s="1"/>
  <c r="C104" i="2"/>
  <c r="G71" i="3" s="1"/>
  <c r="C108" i="2"/>
  <c r="G155" i="3" s="1"/>
  <c r="C112" i="2"/>
  <c r="G160" i="3" s="1"/>
  <c r="B116" i="2"/>
  <c r="F76" i="3" s="1"/>
  <c r="C116" i="2"/>
  <c r="G76" i="3" s="1"/>
  <c r="C118" i="2"/>
  <c r="G78" i="3" s="1"/>
  <c r="B120" i="2"/>
  <c r="F80" i="3" s="1"/>
  <c r="C120" i="2"/>
  <c r="G80" i="3" s="1"/>
  <c r="C121" i="2"/>
  <c r="G81" i="3" s="1"/>
  <c r="C122" i="2"/>
  <c r="G82" i="3" s="1"/>
  <c r="C124" i="2"/>
  <c r="G84" i="3" s="1"/>
  <c r="C125" i="2"/>
  <c r="G86" i="3" s="1"/>
  <c r="C126" i="2"/>
  <c r="G87" i="3" s="1"/>
  <c r="C128" i="2"/>
  <c r="G92" i="3" s="1"/>
  <c r="C129" i="2"/>
  <c r="G95" i="3" s="1"/>
  <c r="C130" i="2"/>
  <c r="G98" i="3" s="1"/>
  <c r="C122" i="3"/>
  <c r="H122" i="3" s="1"/>
  <c r="D122" i="3"/>
  <c r="E122" i="3"/>
  <c r="C29" i="3"/>
  <c r="D29" i="3"/>
  <c r="E29" i="3"/>
  <c r="C85" i="3"/>
  <c r="D85" i="3"/>
  <c r="E85" i="3"/>
  <c r="C73" i="3"/>
  <c r="D73" i="3"/>
  <c r="E73" i="3"/>
  <c r="H124" i="3" l="1"/>
  <c r="H125" i="3"/>
  <c r="C113" i="2"/>
  <c r="G158" i="3" s="1"/>
  <c r="C109" i="2"/>
  <c r="G74" i="3" s="1"/>
  <c r="C105" i="2"/>
  <c r="G147" i="3" s="1"/>
  <c r="C101" i="2"/>
  <c r="G62" i="3" s="1"/>
  <c r="C97" i="2"/>
  <c r="G120" i="3" s="1"/>
  <c r="C93" i="2"/>
  <c r="G107" i="3" s="1"/>
  <c r="C89" i="2"/>
  <c r="G94" i="3" s="1"/>
  <c r="C117" i="2"/>
  <c r="G77" i="3" s="1"/>
  <c r="C114" i="2"/>
  <c r="G163" i="3" s="1"/>
  <c r="C110" i="2"/>
  <c r="G64" i="3" s="1"/>
  <c r="C106" i="2"/>
  <c r="G150" i="3" s="1"/>
  <c r="B104" i="2"/>
  <c r="F71" i="3" s="1"/>
  <c r="C102" i="2"/>
  <c r="G137" i="3" s="1"/>
  <c r="B100" i="2"/>
  <c r="F129" i="3" s="1"/>
  <c r="C98" i="2"/>
  <c r="G58" i="3" s="1"/>
  <c r="C94" i="2"/>
  <c r="G115" i="3" s="1"/>
  <c r="C90" i="2"/>
  <c r="G97" i="3" s="1"/>
  <c r="B88" i="2"/>
  <c r="F90" i="3" s="1"/>
  <c r="C86" i="2"/>
  <c r="G46" i="3" s="1"/>
  <c r="B123" i="2"/>
  <c r="F83" i="3" s="1"/>
  <c r="C123" i="2"/>
  <c r="G83" i="3" s="1"/>
  <c r="B115" i="2"/>
  <c r="F75" i="3" s="1"/>
  <c r="C115" i="2"/>
  <c r="G75" i="3" s="1"/>
  <c r="B111" i="2"/>
  <c r="F159" i="3" s="1"/>
  <c r="C111" i="2"/>
  <c r="G159" i="3" s="1"/>
  <c r="B107" i="2"/>
  <c r="F153" i="3" s="1"/>
  <c r="C107" i="2"/>
  <c r="G153" i="3" s="1"/>
  <c r="B103" i="2"/>
  <c r="F140" i="3" s="1"/>
  <c r="C103" i="2"/>
  <c r="G140" i="3" s="1"/>
  <c r="B99" i="2"/>
  <c r="F126" i="3" s="1"/>
  <c r="C99" i="2"/>
  <c r="G126" i="3" s="1"/>
  <c r="B95" i="2"/>
  <c r="F61" i="3" s="1"/>
  <c r="C95" i="2"/>
  <c r="G61" i="3" s="1"/>
  <c r="B91" i="2"/>
  <c r="F54" i="3" s="1"/>
  <c r="C91" i="2"/>
  <c r="G54" i="3" s="1"/>
  <c r="B87" i="2"/>
  <c r="F53" i="3" s="1"/>
  <c r="C87" i="2"/>
  <c r="G53" i="3" s="1"/>
  <c r="B127" i="2"/>
  <c r="F89" i="3" s="1"/>
  <c r="C127" i="2"/>
  <c r="G89" i="3" s="1"/>
  <c r="B126" i="2"/>
  <c r="F87" i="3" s="1"/>
  <c r="B110" i="2"/>
  <c r="F64" i="3" s="1"/>
  <c r="B94" i="2"/>
  <c r="F115" i="3" s="1"/>
  <c r="B90" i="2"/>
  <c r="F97" i="3" s="1"/>
  <c r="B119" i="2"/>
  <c r="F79" i="3" s="1"/>
  <c r="C119" i="2"/>
  <c r="G79" i="3" s="1"/>
  <c r="B122" i="2"/>
  <c r="F82" i="3" s="1"/>
  <c r="B106" i="2"/>
  <c r="F150" i="3" s="1"/>
  <c r="B128" i="2"/>
  <c r="F92" i="3" s="1"/>
  <c r="B118" i="2"/>
  <c r="F78" i="3" s="1"/>
  <c r="B112" i="2"/>
  <c r="F160" i="3" s="1"/>
  <c r="B102" i="2"/>
  <c r="F137" i="3" s="1"/>
  <c r="B96" i="2"/>
  <c r="F117" i="3" s="1"/>
  <c r="B86" i="2"/>
  <c r="F46" i="3" s="1"/>
  <c r="B130" i="2"/>
  <c r="F98" i="3" s="1"/>
  <c r="B124" i="2"/>
  <c r="F84" i="3" s="1"/>
  <c r="B114" i="2"/>
  <c r="F163" i="3" s="1"/>
  <c r="B108" i="2"/>
  <c r="F155" i="3" s="1"/>
  <c r="B98" i="2"/>
  <c r="F58" i="3" s="1"/>
  <c r="B92" i="2"/>
  <c r="F105" i="3" s="1"/>
  <c r="B129" i="2"/>
  <c r="F95" i="3" s="1"/>
  <c r="B125" i="2"/>
  <c r="F86" i="3" s="1"/>
  <c r="B121" i="2"/>
  <c r="F81" i="3" s="1"/>
  <c r="B117" i="2"/>
  <c r="F77" i="3" s="1"/>
  <c r="B113" i="2"/>
  <c r="F158" i="3" s="1"/>
  <c r="B109" i="2"/>
  <c r="F74" i="3" s="1"/>
  <c r="B105" i="2"/>
  <c r="F147" i="3" s="1"/>
  <c r="B101" i="2"/>
  <c r="F62" i="3" s="1"/>
  <c r="B97" i="2"/>
  <c r="F120" i="3" s="1"/>
  <c r="B93" i="2"/>
  <c r="F107" i="3" s="1"/>
  <c r="B89" i="2"/>
  <c r="F94" i="3" s="1"/>
  <c r="C25" i="5"/>
  <c r="I21" i="2" s="1"/>
  <c r="F25" i="5"/>
  <c r="E25" i="5"/>
  <c r="D25" i="5"/>
  <c r="H25" i="5" s="1"/>
  <c r="H1" i="5"/>
  <c r="H1" i="4"/>
  <c r="H1" i="1"/>
  <c r="S1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3" i="2"/>
  <c r="S4" i="2"/>
  <c r="S5" i="2"/>
  <c r="S6" i="2"/>
  <c r="S2" i="2"/>
  <c r="C40" i="5" l="1"/>
  <c r="I30" i="2" s="1"/>
  <c r="C41" i="5"/>
  <c r="I73" i="2" s="1"/>
  <c r="C42" i="5"/>
  <c r="I69" i="2" s="1"/>
  <c r="C43" i="5"/>
  <c r="I6" i="2" s="1"/>
  <c r="C44" i="5"/>
  <c r="I24" i="2" s="1"/>
  <c r="C45" i="5"/>
  <c r="I39" i="2" s="1"/>
  <c r="C46" i="5"/>
  <c r="I76" i="2" s="1"/>
  <c r="C47" i="5"/>
  <c r="I31" i="2" s="1"/>
  <c r="C48" i="5"/>
  <c r="I85" i="2" s="1"/>
  <c r="C49" i="5"/>
  <c r="I13" i="2" s="1"/>
  <c r="C50" i="5"/>
  <c r="I22" i="2" s="1"/>
  <c r="F26" i="5" l="1"/>
  <c r="D40" i="5"/>
  <c r="H40" i="5" s="1"/>
  <c r="E40" i="5"/>
  <c r="F40" i="5"/>
  <c r="D41" i="5"/>
  <c r="H41" i="5" s="1"/>
  <c r="E41" i="5"/>
  <c r="F41" i="5"/>
  <c r="D42" i="5"/>
  <c r="H42" i="5" s="1"/>
  <c r="E42" i="5"/>
  <c r="F42" i="5"/>
  <c r="D43" i="5"/>
  <c r="H43" i="5" s="1"/>
  <c r="E43" i="5"/>
  <c r="F43" i="5"/>
  <c r="D44" i="5"/>
  <c r="H44" i="5" s="1"/>
  <c r="E44" i="5"/>
  <c r="F44" i="5"/>
  <c r="D45" i="5"/>
  <c r="H45" i="5" s="1"/>
  <c r="E45" i="5"/>
  <c r="F45" i="5"/>
  <c r="D46" i="5"/>
  <c r="H46" i="5" s="1"/>
  <c r="E46" i="5"/>
  <c r="F46" i="5"/>
  <c r="D47" i="5"/>
  <c r="H47" i="5" s="1"/>
  <c r="E47" i="5"/>
  <c r="F47" i="5"/>
  <c r="D48" i="5"/>
  <c r="H48" i="5" s="1"/>
  <c r="E48" i="5"/>
  <c r="F48" i="5"/>
  <c r="D49" i="5"/>
  <c r="H49" i="5" s="1"/>
  <c r="E49" i="5"/>
  <c r="F49" i="5"/>
  <c r="D50" i="5"/>
  <c r="H50" i="5" s="1"/>
  <c r="E50" i="5"/>
  <c r="F50" i="5"/>
  <c r="F39" i="5"/>
  <c r="E39" i="5"/>
  <c r="D39" i="5"/>
  <c r="H39" i="5" s="1"/>
  <c r="C39" i="5"/>
  <c r="I43" i="2" s="1"/>
  <c r="F38" i="5"/>
  <c r="E38" i="5"/>
  <c r="D38" i="5"/>
  <c r="H38" i="5" s="1"/>
  <c r="C38" i="5"/>
  <c r="I28" i="2" s="1"/>
  <c r="F37" i="5"/>
  <c r="E37" i="5"/>
  <c r="D37" i="5"/>
  <c r="H37" i="5" s="1"/>
  <c r="C37" i="5"/>
  <c r="I4" i="2" s="1"/>
  <c r="F36" i="5"/>
  <c r="E36" i="5"/>
  <c r="D36" i="5"/>
  <c r="H36" i="5" s="1"/>
  <c r="C36" i="5"/>
  <c r="I12" i="2" s="1"/>
  <c r="F35" i="5"/>
  <c r="E35" i="5"/>
  <c r="D35" i="5"/>
  <c r="H35" i="5" s="1"/>
  <c r="C35" i="5"/>
  <c r="I64" i="2" s="1"/>
  <c r="F34" i="5"/>
  <c r="E34" i="5"/>
  <c r="D34" i="5"/>
  <c r="H34" i="5" s="1"/>
  <c r="C34" i="5"/>
  <c r="I37" i="2" s="1"/>
  <c r="F33" i="5"/>
  <c r="E33" i="5"/>
  <c r="D33" i="5"/>
  <c r="H33" i="5" s="1"/>
  <c r="C33" i="5"/>
  <c r="I38" i="2" s="1"/>
  <c r="F32" i="5"/>
  <c r="E32" i="5"/>
  <c r="D32" i="5"/>
  <c r="H32" i="5" s="1"/>
  <c r="C32" i="5"/>
  <c r="I82" i="2" s="1"/>
  <c r="F31" i="5"/>
  <c r="E31" i="5"/>
  <c r="D31" i="5"/>
  <c r="H31" i="5" s="1"/>
  <c r="C31" i="5"/>
  <c r="I33" i="2" s="1"/>
  <c r="F30" i="5"/>
  <c r="E30" i="5"/>
  <c r="D30" i="5"/>
  <c r="H30" i="5" s="1"/>
  <c r="C30" i="5"/>
  <c r="I41" i="2" s="1"/>
  <c r="F29" i="5"/>
  <c r="E29" i="5"/>
  <c r="D29" i="5"/>
  <c r="H29" i="5" s="1"/>
  <c r="C29" i="5"/>
  <c r="I57" i="2" s="1"/>
  <c r="F28" i="5"/>
  <c r="E28" i="5"/>
  <c r="D28" i="5"/>
  <c r="H28" i="5" s="1"/>
  <c r="C28" i="5"/>
  <c r="I5" i="2" s="1"/>
  <c r="F27" i="5"/>
  <c r="E27" i="5"/>
  <c r="D27" i="5"/>
  <c r="H27" i="5" s="1"/>
  <c r="C27" i="5"/>
  <c r="I74" i="2" s="1"/>
  <c r="E26" i="5"/>
  <c r="D26" i="5"/>
  <c r="H26" i="5" s="1"/>
  <c r="C26" i="5"/>
  <c r="I83" i="2" s="1"/>
  <c r="F24" i="5"/>
  <c r="E24" i="5"/>
  <c r="D24" i="5"/>
  <c r="H24" i="5" s="1"/>
  <c r="C24" i="5"/>
  <c r="I23" i="2" s="1"/>
  <c r="F23" i="5"/>
  <c r="E23" i="5"/>
  <c r="D23" i="5"/>
  <c r="H23" i="5" s="1"/>
  <c r="C23" i="5"/>
  <c r="I29" i="2" s="1"/>
  <c r="F22" i="5"/>
  <c r="E22" i="5"/>
  <c r="D22" i="5"/>
  <c r="H22" i="5" s="1"/>
  <c r="C22" i="5"/>
  <c r="I3" i="2" s="1"/>
  <c r="F21" i="5"/>
  <c r="E21" i="5"/>
  <c r="D21" i="5"/>
  <c r="H21" i="5" s="1"/>
  <c r="C21" i="5"/>
  <c r="I44" i="2" s="1"/>
  <c r="F20" i="5"/>
  <c r="E20" i="5"/>
  <c r="D20" i="5"/>
  <c r="H20" i="5" s="1"/>
  <c r="C20" i="5"/>
  <c r="I60" i="2" s="1"/>
  <c r="F19" i="5"/>
  <c r="E19" i="5"/>
  <c r="D19" i="5"/>
  <c r="H19" i="5" s="1"/>
  <c r="C19" i="5"/>
  <c r="I52" i="2" s="1"/>
  <c r="F18" i="5"/>
  <c r="E18" i="5"/>
  <c r="D18" i="5"/>
  <c r="H18" i="5" s="1"/>
  <c r="C18" i="5"/>
  <c r="I18" i="2" s="1"/>
  <c r="F17" i="5"/>
  <c r="E17" i="5"/>
  <c r="D17" i="5"/>
  <c r="H17" i="5" s="1"/>
  <c r="C17" i="5"/>
  <c r="I68" i="2" s="1"/>
  <c r="F16" i="5"/>
  <c r="E16" i="5"/>
  <c r="D16" i="5"/>
  <c r="H16" i="5" s="1"/>
  <c r="C16" i="5"/>
  <c r="I70" i="2" s="1"/>
  <c r="F15" i="5"/>
  <c r="E15" i="5"/>
  <c r="D15" i="5"/>
  <c r="H15" i="5" s="1"/>
  <c r="C15" i="5"/>
  <c r="I79" i="2" s="1"/>
  <c r="F14" i="5"/>
  <c r="E14" i="5"/>
  <c r="D14" i="5"/>
  <c r="H14" i="5" s="1"/>
  <c r="C14" i="5"/>
  <c r="I34" i="2" s="1"/>
  <c r="F13" i="5"/>
  <c r="E13" i="5"/>
  <c r="D13" i="5"/>
  <c r="H13" i="5" s="1"/>
  <c r="C13" i="5"/>
  <c r="I72" i="2" s="1"/>
  <c r="F12" i="5"/>
  <c r="E12" i="5"/>
  <c r="D12" i="5"/>
  <c r="H12" i="5" s="1"/>
  <c r="C12" i="5"/>
  <c r="I20" i="2" s="1"/>
  <c r="F11" i="5"/>
  <c r="E11" i="5"/>
  <c r="D11" i="5"/>
  <c r="H11" i="5" s="1"/>
  <c r="C11" i="5"/>
  <c r="I62" i="2" s="1"/>
  <c r="F10" i="5"/>
  <c r="E10" i="5"/>
  <c r="D10" i="5"/>
  <c r="H10" i="5" s="1"/>
  <c r="C10" i="5"/>
  <c r="I75" i="2" s="1"/>
  <c r="F9" i="5"/>
  <c r="E9" i="5"/>
  <c r="D9" i="5"/>
  <c r="H9" i="5" s="1"/>
  <c r="C9" i="5"/>
  <c r="I7" i="2" s="1"/>
  <c r="F8" i="5"/>
  <c r="E8" i="5"/>
  <c r="D8" i="5"/>
  <c r="H8" i="5" s="1"/>
  <c r="C8" i="5"/>
  <c r="I84" i="2" s="1"/>
  <c r="F7" i="5"/>
  <c r="E7" i="5"/>
  <c r="D7" i="5"/>
  <c r="H7" i="5" s="1"/>
  <c r="C7" i="5"/>
  <c r="I11" i="2" s="1"/>
  <c r="F6" i="5"/>
  <c r="E6" i="5"/>
  <c r="D6" i="5"/>
  <c r="H6" i="5" s="1"/>
  <c r="C6" i="5"/>
  <c r="I63" i="2" s="1"/>
  <c r="F5" i="5"/>
  <c r="E5" i="5"/>
  <c r="D5" i="5"/>
  <c r="H5" i="5" s="1"/>
  <c r="C5" i="5"/>
  <c r="I2" i="2" s="1"/>
  <c r="F4" i="5"/>
  <c r="E4" i="5"/>
  <c r="D4" i="5"/>
  <c r="H4" i="5" s="1"/>
  <c r="C4" i="5"/>
  <c r="I81" i="2" s="1"/>
  <c r="F3" i="5"/>
  <c r="E3" i="5"/>
  <c r="D3" i="5"/>
  <c r="H3" i="5" s="1"/>
  <c r="C3" i="5"/>
  <c r="I27" i="2" s="1"/>
  <c r="F2" i="5"/>
  <c r="E2" i="5"/>
  <c r="D2" i="5"/>
  <c r="H2" i="5" s="1"/>
  <c r="C2" i="5"/>
  <c r="I47" i="2" s="1"/>
  <c r="K11" i="5" l="1"/>
  <c r="K7" i="5"/>
  <c r="K9" i="5"/>
  <c r="K8" i="5"/>
  <c r="K10" i="5"/>
  <c r="C85" i="2"/>
  <c r="G73" i="3" s="1"/>
  <c r="C84" i="2"/>
  <c r="G85" i="3" s="1"/>
  <c r="B84" i="2"/>
  <c r="F85" i="3" s="1"/>
  <c r="C82" i="2"/>
  <c r="G122" i="3" s="1"/>
  <c r="B82" i="2"/>
  <c r="F122" i="3" s="1"/>
  <c r="B85" i="2"/>
  <c r="F73" i="3" s="1"/>
  <c r="B83" i="2"/>
  <c r="F29" i="3" s="1"/>
  <c r="C83" i="2"/>
  <c r="G29" i="3" s="1"/>
  <c r="L10" i="5"/>
  <c r="L8" i="5"/>
  <c r="L9" i="5"/>
  <c r="L7" i="5"/>
  <c r="M11" i="5"/>
  <c r="N11" i="5" s="1"/>
  <c r="M7" i="5"/>
  <c r="M10" i="5"/>
  <c r="N10" i="5" s="1"/>
  <c r="M8" i="5"/>
  <c r="M9" i="5"/>
  <c r="E19" i="3"/>
  <c r="E3" i="3"/>
  <c r="E4" i="3"/>
  <c r="E22" i="3"/>
  <c r="E28" i="3"/>
  <c r="E23" i="3"/>
  <c r="E14" i="3"/>
  <c r="E5" i="3"/>
  <c r="E13" i="3"/>
  <c r="E7" i="3"/>
  <c r="E6" i="3"/>
  <c r="E8" i="3"/>
  <c r="E16" i="3"/>
  <c r="E9" i="3"/>
  <c r="E17" i="3"/>
  <c r="E72" i="3"/>
  <c r="E41" i="3"/>
  <c r="E18" i="3"/>
  <c r="E10" i="3"/>
  <c r="E21" i="3"/>
  <c r="E11" i="3"/>
  <c r="E47" i="3"/>
  <c r="E45" i="3"/>
  <c r="E12" i="3"/>
  <c r="E51" i="3"/>
  <c r="E52" i="3"/>
  <c r="E24" i="3"/>
  <c r="E25" i="3"/>
  <c r="E27" i="3"/>
  <c r="E26" i="3"/>
  <c r="E103" i="3"/>
  <c r="E30" i="3"/>
  <c r="E109" i="3"/>
  <c r="E15" i="3"/>
  <c r="E35" i="3"/>
  <c r="E32" i="3"/>
  <c r="E55" i="3"/>
  <c r="E118" i="3"/>
  <c r="E34" i="3"/>
  <c r="E33" i="3"/>
  <c r="E68" i="3"/>
  <c r="E60" i="3"/>
  <c r="E59" i="3"/>
  <c r="E63" i="3"/>
  <c r="E38" i="3"/>
  <c r="E130" i="3"/>
  <c r="E133" i="3"/>
  <c r="E39" i="3"/>
  <c r="E66" i="3"/>
  <c r="E37" i="3"/>
  <c r="E70" i="3"/>
  <c r="E65" i="3"/>
  <c r="E67" i="3"/>
  <c r="E149" i="3"/>
  <c r="E36" i="3"/>
  <c r="E164" i="3"/>
  <c r="E165" i="3"/>
  <c r="E42" i="3"/>
  <c r="E168" i="3"/>
  <c r="E50" i="3"/>
  <c r="E48" i="3"/>
  <c r="E31" i="3"/>
  <c r="E43" i="3"/>
  <c r="E56" i="3"/>
  <c r="E143" i="3"/>
  <c r="E96" i="3"/>
  <c r="E57" i="3"/>
  <c r="E88" i="3"/>
  <c r="E40" i="3"/>
  <c r="E113" i="3"/>
  <c r="E44" i="3"/>
  <c r="E69" i="3"/>
  <c r="E93" i="3"/>
  <c r="E49" i="3"/>
  <c r="E20" i="3"/>
  <c r="E2" i="3"/>
  <c r="B69" i="2"/>
  <c r="F143" i="3" s="1"/>
  <c r="B70" i="2"/>
  <c r="B71" i="2"/>
  <c r="F57" i="3" s="1"/>
  <c r="B72" i="2"/>
  <c r="B73" i="2"/>
  <c r="F40" i="3" s="1"/>
  <c r="B74" i="2"/>
  <c r="B75" i="2"/>
  <c r="F44" i="3" s="1"/>
  <c r="B76" i="2"/>
  <c r="B77" i="2"/>
  <c r="F91" i="3" s="1"/>
  <c r="B78" i="2"/>
  <c r="F171" i="3" s="1"/>
  <c r="B79" i="2"/>
  <c r="F93" i="3" s="1"/>
  <c r="B80" i="2"/>
  <c r="C69" i="2"/>
  <c r="G143" i="3" s="1"/>
  <c r="C70" i="2"/>
  <c r="G96" i="3" s="1"/>
  <c r="C71" i="2"/>
  <c r="G57" i="3" s="1"/>
  <c r="C72" i="2"/>
  <c r="G88" i="3" s="1"/>
  <c r="C73" i="2"/>
  <c r="G40" i="3" s="1"/>
  <c r="C74" i="2"/>
  <c r="G113" i="3" s="1"/>
  <c r="C75" i="2"/>
  <c r="G44" i="3" s="1"/>
  <c r="C76" i="2"/>
  <c r="G69" i="3" s="1"/>
  <c r="C77" i="2"/>
  <c r="G91" i="3" s="1"/>
  <c r="C78" i="2"/>
  <c r="G171" i="3" s="1"/>
  <c r="C79" i="2"/>
  <c r="G93" i="3" s="1"/>
  <c r="C80" i="2"/>
  <c r="G49" i="3" s="1"/>
  <c r="B26" i="2"/>
  <c r="F169" i="3" s="1"/>
  <c r="B34" i="2"/>
  <c r="B63" i="2"/>
  <c r="F43" i="3" s="1"/>
  <c r="C26" i="2"/>
  <c r="G169" i="3" s="1"/>
  <c r="C34" i="2"/>
  <c r="C36" i="2"/>
  <c r="G170" i="3" s="1"/>
  <c r="B64" i="2"/>
  <c r="B81" i="2"/>
  <c r="F20" i="3" s="1"/>
  <c r="D5" i="3"/>
  <c r="D37" i="3"/>
  <c r="D16" i="3"/>
  <c r="D41" i="3"/>
  <c r="D21" i="3"/>
  <c r="D66" i="3"/>
  <c r="D67" i="3"/>
  <c r="D52" i="3"/>
  <c r="D2" i="3"/>
  <c r="D8" i="3"/>
  <c r="D50" i="3"/>
  <c r="D59" i="3"/>
  <c r="D103" i="3"/>
  <c r="D149" i="3"/>
  <c r="D47" i="3"/>
  <c r="D26" i="3"/>
  <c r="D63" i="3"/>
  <c r="D4" i="3"/>
  <c r="D7" i="3"/>
  <c r="D12" i="3"/>
  <c r="D28" i="3"/>
  <c r="D17" i="3"/>
  <c r="D48" i="3"/>
  <c r="D19" i="3"/>
  <c r="D35" i="3"/>
  <c r="D27" i="3"/>
  <c r="D9" i="3"/>
  <c r="D68" i="3"/>
  <c r="D65" i="3"/>
  <c r="D34" i="3"/>
  <c r="D31" i="3"/>
  <c r="D165" i="3"/>
  <c r="D15" i="3"/>
  <c r="D14" i="3"/>
  <c r="D39" i="3"/>
  <c r="D22" i="3"/>
  <c r="D32" i="3"/>
  <c r="D109" i="3"/>
  <c r="D38" i="3"/>
  <c r="D6" i="3"/>
  <c r="D42" i="3"/>
  <c r="D133" i="3"/>
  <c r="D10" i="3"/>
  <c r="D18" i="3"/>
  <c r="D13" i="3"/>
  <c r="D23" i="3"/>
  <c r="D72" i="3"/>
  <c r="D25" i="3"/>
  <c r="D130" i="3"/>
  <c r="D33" i="3"/>
  <c r="D118" i="3"/>
  <c r="D168" i="3"/>
  <c r="D36" i="3"/>
  <c r="D45" i="3"/>
  <c r="D51" i="3"/>
  <c r="D30" i="3"/>
  <c r="D70" i="3"/>
  <c r="D11" i="3"/>
  <c r="D43" i="3"/>
  <c r="D56" i="3"/>
  <c r="D60" i="3"/>
  <c r="D164" i="3"/>
  <c r="D55" i="3"/>
  <c r="D24" i="3"/>
  <c r="D143" i="3"/>
  <c r="D96" i="3"/>
  <c r="D57" i="3"/>
  <c r="D88" i="3"/>
  <c r="D40" i="3"/>
  <c r="D113" i="3"/>
  <c r="D44" i="3"/>
  <c r="D69" i="3"/>
  <c r="D93" i="3"/>
  <c r="D49" i="3"/>
  <c r="D20" i="3"/>
  <c r="C5" i="3"/>
  <c r="C37" i="3"/>
  <c r="C16" i="3"/>
  <c r="C41" i="3"/>
  <c r="C21" i="3"/>
  <c r="C66" i="3"/>
  <c r="C67" i="3"/>
  <c r="C52" i="3"/>
  <c r="C2" i="3"/>
  <c r="H2" i="3" s="1"/>
  <c r="C8" i="3"/>
  <c r="C50" i="3"/>
  <c r="C59" i="3"/>
  <c r="C103" i="3"/>
  <c r="C149" i="3"/>
  <c r="C47" i="3"/>
  <c r="C26" i="3"/>
  <c r="C63" i="3"/>
  <c r="C4" i="3"/>
  <c r="H4" i="3" s="1"/>
  <c r="C7" i="3"/>
  <c r="C12" i="3"/>
  <c r="C28" i="3"/>
  <c r="H5" i="3" s="1"/>
  <c r="C17" i="3"/>
  <c r="C48" i="3"/>
  <c r="C19" i="3"/>
  <c r="C35" i="3"/>
  <c r="C27" i="3"/>
  <c r="C9" i="3"/>
  <c r="C68" i="3"/>
  <c r="C65" i="3"/>
  <c r="C34" i="3"/>
  <c r="C31" i="3"/>
  <c r="C165" i="3"/>
  <c r="H165" i="3" s="1"/>
  <c r="C15" i="3"/>
  <c r="C14" i="3"/>
  <c r="C39" i="3"/>
  <c r="C22" i="3"/>
  <c r="C32" i="3"/>
  <c r="C109" i="3"/>
  <c r="H110" i="3" s="1"/>
  <c r="C38" i="3"/>
  <c r="C6" i="3"/>
  <c r="C42" i="3"/>
  <c r="H77" i="3" s="1"/>
  <c r="C133" i="3"/>
  <c r="H136" i="3" s="1"/>
  <c r="C10" i="3"/>
  <c r="C18" i="3"/>
  <c r="C13" i="3"/>
  <c r="C23" i="3"/>
  <c r="C72" i="3"/>
  <c r="C25" i="3"/>
  <c r="C130" i="3"/>
  <c r="C33" i="3"/>
  <c r="C118" i="3"/>
  <c r="H118" i="3" s="1"/>
  <c r="C168" i="3"/>
  <c r="H168" i="3" s="1"/>
  <c r="C36" i="3"/>
  <c r="C45" i="3"/>
  <c r="C51" i="3"/>
  <c r="C30" i="3"/>
  <c r="C70" i="3"/>
  <c r="C11" i="3"/>
  <c r="C43" i="3"/>
  <c r="C56" i="3"/>
  <c r="C60" i="3"/>
  <c r="C164" i="3"/>
  <c r="H164" i="3" s="1"/>
  <c r="C55" i="3"/>
  <c r="C24" i="3"/>
  <c r="C143" i="3"/>
  <c r="H143" i="3" s="1"/>
  <c r="C96" i="3"/>
  <c r="H96" i="3" s="1"/>
  <c r="C57" i="3"/>
  <c r="H82" i="3" s="1"/>
  <c r="C88" i="3"/>
  <c r="C40" i="3"/>
  <c r="C113" i="3"/>
  <c r="C44" i="3"/>
  <c r="C69" i="3"/>
  <c r="C93" i="3"/>
  <c r="C49" i="3"/>
  <c r="H85" i="3" s="1"/>
  <c r="C20" i="3"/>
  <c r="D3" i="3"/>
  <c r="C3" i="3"/>
  <c r="H3" i="3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D3" i="4"/>
  <c r="H3" i="4" s="1"/>
  <c r="D4" i="4"/>
  <c r="H4" i="4" s="1"/>
  <c r="D5" i="4"/>
  <c r="H5" i="4" s="1"/>
  <c r="D6" i="4"/>
  <c r="H6" i="4" s="1"/>
  <c r="D7" i="4"/>
  <c r="H7" i="4" s="1"/>
  <c r="D8" i="4"/>
  <c r="H8" i="4" s="1"/>
  <c r="D9" i="4"/>
  <c r="H9" i="4" s="1"/>
  <c r="D10" i="4"/>
  <c r="H10" i="4" s="1"/>
  <c r="D11" i="4"/>
  <c r="H11" i="4" s="1"/>
  <c r="D12" i="4"/>
  <c r="H12" i="4" s="1"/>
  <c r="D13" i="4"/>
  <c r="H13" i="4" s="1"/>
  <c r="D14" i="4"/>
  <c r="H14" i="4" s="1"/>
  <c r="D15" i="4"/>
  <c r="H15" i="4" s="1"/>
  <c r="D16" i="4"/>
  <c r="H16" i="4" s="1"/>
  <c r="D17" i="4"/>
  <c r="H17" i="4" s="1"/>
  <c r="D18" i="4"/>
  <c r="H18" i="4" s="1"/>
  <c r="D19" i="4"/>
  <c r="H19" i="4" s="1"/>
  <c r="D20" i="4"/>
  <c r="H20" i="4" s="1"/>
  <c r="D21" i="4"/>
  <c r="H21" i="4" s="1"/>
  <c r="D22" i="4"/>
  <c r="H22" i="4" s="1"/>
  <c r="D23" i="4"/>
  <c r="H23" i="4" s="1"/>
  <c r="D24" i="4"/>
  <c r="H24" i="4" s="1"/>
  <c r="D25" i="4"/>
  <c r="H25" i="4" s="1"/>
  <c r="D26" i="4"/>
  <c r="H26" i="4" s="1"/>
  <c r="D27" i="4"/>
  <c r="H27" i="4" s="1"/>
  <c r="D28" i="4"/>
  <c r="H28" i="4" s="1"/>
  <c r="D29" i="4"/>
  <c r="H29" i="4" s="1"/>
  <c r="D30" i="4"/>
  <c r="H30" i="4" s="1"/>
  <c r="D31" i="4"/>
  <c r="H31" i="4" s="1"/>
  <c r="D32" i="4"/>
  <c r="H32" i="4" s="1"/>
  <c r="D33" i="4"/>
  <c r="H33" i="4" s="1"/>
  <c r="D34" i="4"/>
  <c r="H34" i="4" s="1"/>
  <c r="D35" i="4"/>
  <c r="H35" i="4" s="1"/>
  <c r="D36" i="4"/>
  <c r="H36" i="4" s="1"/>
  <c r="D37" i="4"/>
  <c r="H37" i="4" s="1"/>
  <c r="D38" i="4"/>
  <c r="H38" i="4" s="1"/>
  <c r="D3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2" i="4"/>
  <c r="E2" i="4"/>
  <c r="D2" i="4"/>
  <c r="H2" i="4" s="1"/>
  <c r="D3" i="1"/>
  <c r="H3" i="1" s="1"/>
  <c r="D4" i="1"/>
  <c r="H4" i="1" s="1"/>
  <c r="D5" i="1"/>
  <c r="H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H12" i="1" s="1"/>
  <c r="D13" i="1"/>
  <c r="H13" i="1" s="1"/>
  <c r="D14" i="1"/>
  <c r="H14" i="1" s="1"/>
  <c r="D15" i="1"/>
  <c r="H15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26" i="1"/>
  <c r="H26" i="1" s="1"/>
  <c r="D27" i="1"/>
  <c r="H27" i="1" s="1"/>
  <c r="D28" i="1"/>
  <c r="H28" i="1" s="1"/>
  <c r="D29" i="1"/>
  <c r="H29" i="1" s="1"/>
  <c r="D30" i="1"/>
  <c r="H30" i="1" s="1"/>
  <c r="D31" i="1"/>
  <c r="H31" i="1" s="1"/>
  <c r="D32" i="1"/>
  <c r="H32" i="1" s="1"/>
  <c r="D33" i="1"/>
  <c r="H33" i="1" s="1"/>
  <c r="D34" i="1"/>
  <c r="H34" i="1" s="1"/>
  <c r="D35" i="1"/>
  <c r="H35" i="1" s="1"/>
  <c r="D36" i="1"/>
  <c r="H36" i="1" s="1"/>
  <c r="D37" i="1"/>
  <c r="H37" i="1" s="1"/>
  <c r="D38" i="1"/>
  <c r="H38" i="1" s="1"/>
  <c r="D39" i="1"/>
  <c r="H39" i="1" s="1"/>
  <c r="D40" i="1"/>
  <c r="H40" i="1" s="1"/>
  <c r="D41" i="1"/>
  <c r="H41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E2" i="1"/>
  <c r="D2" i="1"/>
  <c r="H2" i="1" s="1"/>
  <c r="H148" i="3" l="1"/>
  <c r="H149" i="3"/>
  <c r="H102" i="3"/>
  <c r="H103" i="3"/>
  <c r="H161" i="3"/>
  <c r="H162" i="3"/>
  <c r="H145" i="3"/>
  <c r="H159" i="3"/>
  <c r="H137" i="3"/>
  <c r="H151" i="3"/>
  <c r="H146" i="3"/>
  <c r="H160" i="3"/>
  <c r="H130" i="3"/>
  <c r="H133" i="3"/>
  <c r="H25" i="3"/>
  <c r="H8" i="3"/>
  <c r="H97" i="3"/>
  <c r="H23" i="3"/>
  <c r="H38" i="3"/>
  <c r="H9" i="3"/>
  <c r="H93" i="3"/>
  <c r="H135" i="3"/>
  <c r="H56" i="3"/>
  <c r="H117" i="3"/>
  <c r="H33" i="3"/>
  <c r="H61" i="3"/>
  <c r="H43" i="3"/>
  <c r="H57" i="3"/>
  <c r="H88" i="3"/>
  <c r="H131" i="3"/>
  <c r="H7" i="3"/>
  <c r="H54" i="3"/>
  <c r="H73" i="3"/>
  <c r="K9" i="1"/>
  <c r="K11" i="1"/>
  <c r="K10" i="1"/>
  <c r="K8" i="1"/>
  <c r="K7" i="1"/>
  <c r="K10" i="4"/>
  <c r="K8" i="4"/>
  <c r="K9" i="4"/>
  <c r="K11" i="4"/>
  <c r="K7" i="4"/>
  <c r="H48" i="3"/>
  <c r="B25" i="2"/>
  <c r="F48" i="3" s="1"/>
  <c r="B13" i="2"/>
  <c r="F50" i="3" s="1"/>
  <c r="C64" i="2"/>
  <c r="G56" i="3" s="1"/>
  <c r="B36" i="2"/>
  <c r="F170" i="3" s="1"/>
  <c r="C63" i="2"/>
  <c r="G43" i="3" s="1"/>
  <c r="C25" i="2"/>
  <c r="G48" i="3" s="1"/>
  <c r="C13" i="2"/>
  <c r="G50" i="3" s="1"/>
  <c r="H49" i="3"/>
  <c r="H44" i="3"/>
  <c r="H40" i="3"/>
  <c r="H15" i="3"/>
  <c r="H6" i="3"/>
  <c r="H59" i="3"/>
  <c r="H28" i="3"/>
  <c r="H39" i="3"/>
  <c r="H67" i="3"/>
  <c r="H32" i="3"/>
  <c r="H26" i="3"/>
  <c r="H29" i="3"/>
  <c r="H42" i="3"/>
  <c r="H74" i="3"/>
  <c r="H10" i="3"/>
  <c r="H72" i="3"/>
  <c r="H20" i="3"/>
  <c r="H83" i="3"/>
  <c r="H114" i="3"/>
  <c r="H68" i="3"/>
  <c r="H94" i="3"/>
  <c r="H66" i="3"/>
  <c r="H92" i="3"/>
  <c r="H63" i="3"/>
  <c r="H87" i="3"/>
  <c r="H30" i="3"/>
  <c r="H79" i="3"/>
  <c r="H58" i="3"/>
  <c r="H70" i="3"/>
  <c r="H98" i="3"/>
  <c r="H55" i="3"/>
  <c r="H45" i="3"/>
  <c r="H37" i="3"/>
  <c r="H53" i="3"/>
  <c r="H36" i="3"/>
  <c r="H76" i="3"/>
  <c r="H109" i="3"/>
  <c r="H34" i="3"/>
  <c r="H16" i="3"/>
  <c r="H51" i="3"/>
  <c r="H17" i="3"/>
  <c r="H84" i="3"/>
  <c r="H115" i="3"/>
  <c r="H50" i="3"/>
  <c r="H75" i="3"/>
  <c r="H108" i="3"/>
  <c r="H18" i="3"/>
  <c r="H22" i="3"/>
  <c r="H64" i="3"/>
  <c r="H89" i="3"/>
  <c r="H52" i="3"/>
  <c r="H11" i="3"/>
  <c r="H80" i="3"/>
  <c r="H112" i="3"/>
  <c r="H21" i="3"/>
  <c r="H24" i="3"/>
  <c r="H41" i="3"/>
  <c r="H60" i="3"/>
  <c r="H46" i="3"/>
  <c r="H14" i="3"/>
  <c r="H47" i="3"/>
  <c r="H62" i="3"/>
  <c r="H86" i="3"/>
  <c r="H27" i="3"/>
  <c r="H78" i="3"/>
  <c r="H111" i="3"/>
  <c r="H19" i="3"/>
  <c r="H81" i="3"/>
  <c r="H113" i="3"/>
  <c r="H69" i="3"/>
  <c r="H95" i="3"/>
  <c r="H31" i="3"/>
  <c r="H13" i="3"/>
  <c r="H71" i="3"/>
  <c r="H99" i="3"/>
  <c r="H12" i="3"/>
  <c r="H65" i="3"/>
  <c r="H35" i="3"/>
  <c r="N8" i="5"/>
  <c r="N9" i="5"/>
  <c r="G31" i="3"/>
  <c r="H39" i="4"/>
  <c r="N7" i="5"/>
  <c r="C81" i="2"/>
  <c r="G20" i="3" s="1"/>
  <c r="F113" i="3"/>
  <c r="F96" i="3"/>
  <c r="F31" i="3"/>
  <c r="F49" i="3"/>
  <c r="F69" i="3"/>
  <c r="F88" i="3"/>
  <c r="F56" i="3"/>
  <c r="C39" i="4" l="1"/>
  <c r="H56" i="2" s="1"/>
  <c r="C38" i="4"/>
  <c r="H66" i="2" s="1"/>
  <c r="C37" i="4"/>
  <c r="H57" i="2" s="1"/>
  <c r="C36" i="4"/>
  <c r="H48" i="2" s="1"/>
  <c r="C35" i="4"/>
  <c r="H6" i="2" s="1"/>
  <c r="C34" i="4"/>
  <c r="H24" i="2" s="1"/>
  <c r="C33" i="4"/>
  <c r="H9" i="2" s="1"/>
  <c r="C32" i="4"/>
  <c r="H51" i="2" s="1"/>
  <c r="C31" i="4"/>
  <c r="H61" i="2" s="1"/>
  <c r="C30" i="4"/>
  <c r="H8" i="2" s="1"/>
  <c r="C29" i="4"/>
  <c r="H30" i="2" s="1"/>
  <c r="C28" i="4"/>
  <c r="H12" i="2" s="1"/>
  <c r="C27" i="4"/>
  <c r="H53" i="2" s="1"/>
  <c r="C26" i="4"/>
  <c r="H19" i="2" s="1"/>
  <c r="C25" i="4"/>
  <c r="H65" i="2" s="1"/>
  <c r="C24" i="4"/>
  <c r="H54" i="2" s="1"/>
  <c r="C23" i="4"/>
  <c r="H5" i="2" s="1"/>
  <c r="C22" i="4"/>
  <c r="H55" i="2" s="1"/>
  <c r="C21" i="4"/>
  <c r="H67" i="2" s="1"/>
  <c r="C20" i="4"/>
  <c r="H44" i="2" s="1"/>
  <c r="C19" i="4"/>
  <c r="H21" i="2" s="1"/>
  <c r="C18" i="4"/>
  <c r="H60" i="2" s="1"/>
  <c r="C17" i="4"/>
  <c r="H23" i="2" s="1"/>
  <c r="C16" i="4"/>
  <c r="H38" i="2" s="1"/>
  <c r="C15" i="4"/>
  <c r="H49" i="2" s="1"/>
  <c r="C14" i="4"/>
  <c r="H3" i="2" s="1"/>
  <c r="C13" i="4"/>
  <c r="H18" i="2" s="1"/>
  <c r="C12" i="4"/>
  <c r="H52" i="2" s="1"/>
  <c r="C11" i="4"/>
  <c r="H50" i="2" s="1"/>
  <c r="C10" i="4"/>
  <c r="H68" i="2" s="1"/>
  <c r="C9" i="4"/>
  <c r="H40" i="2" s="1"/>
  <c r="C8" i="4"/>
  <c r="H59" i="2" s="1"/>
  <c r="C7" i="4"/>
  <c r="H58" i="2" s="1"/>
  <c r="C6" i="4"/>
  <c r="H62" i="2" s="1"/>
  <c r="C5" i="4"/>
  <c r="H20" i="2" s="1"/>
  <c r="C4" i="4"/>
  <c r="H7" i="2" s="1"/>
  <c r="C3" i="4"/>
  <c r="H2" i="2" s="1"/>
  <c r="C2" i="4"/>
  <c r="H11" i="2" s="1"/>
  <c r="B68" i="2" l="1"/>
  <c r="F24" i="3" s="1"/>
  <c r="C68" i="2"/>
  <c r="G24" i="3" s="1"/>
  <c r="B60" i="2"/>
  <c r="F30" i="3" s="1"/>
  <c r="C60" i="2"/>
  <c r="G30" i="3" s="1"/>
  <c r="C19" i="2"/>
  <c r="G63" i="3" s="1"/>
  <c r="B19" i="2"/>
  <c r="F63" i="3" s="1"/>
  <c r="L10" i="4"/>
  <c r="C58" i="2"/>
  <c r="G45" i="3" s="1"/>
  <c r="B58" i="2"/>
  <c r="F45" i="3" s="1"/>
  <c r="B61" i="2"/>
  <c r="F70" i="3" s="1"/>
  <c r="C61" i="2"/>
  <c r="G70" i="3" s="1"/>
  <c r="B56" i="2"/>
  <c r="F168" i="3" s="1"/>
  <c r="C56" i="2"/>
  <c r="G168" i="3" s="1"/>
  <c r="B59" i="2"/>
  <c r="F51" i="3" s="1"/>
  <c r="C59" i="2"/>
  <c r="G51" i="3" s="1"/>
  <c r="B52" i="2"/>
  <c r="F25" i="3" s="1"/>
  <c r="C52" i="2"/>
  <c r="G25" i="3" s="1"/>
  <c r="C54" i="2"/>
  <c r="G33" i="3" s="1"/>
  <c r="B54" i="2"/>
  <c r="F33" i="3" s="1"/>
  <c r="L7" i="4"/>
  <c r="B62" i="2"/>
  <c r="F11" i="3" s="1"/>
  <c r="C62" i="2"/>
  <c r="G11" i="3" s="1"/>
  <c r="B55" i="2"/>
  <c r="F118" i="3" s="1"/>
  <c r="C55" i="2"/>
  <c r="G118" i="3" s="1"/>
  <c r="C8" i="2"/>
  <c r="G66" i="3" s="1"/>
  <c r="B8" i="2"/>
  <c r="F66" i="3" s="1"/>
  <c r="C66" i="2"/>
  <c r="G164" i="3" s="1"/>
  <c r="B66" i="2"/>
  <c r="F164" i="3" s="1"/>
  <c r="B53" i="2"/>
  <c r="F130" i="3" s="1"/>
  <c r="C53" i="2"/>
  <c r="G130" i="3" s="1"/>
  <c r="C7" i="2"/>
  <c r="G21" i="3" s="1"/>
  <c r="B7" i="2"/>
  <c r="F21" i="3" s="1"/>
  <c r="B18" i="2"/>
  <c r="F26" i="3" s="1"/>
  <c r="C18" i="2"/>
  <c r="G26" i="3" s="1"/>
  <c r="B67" i="2"/>
  <c r="F55" i="3" s="1"/>
  <c r="C67" i="2"/>
  <c r="G55" i="3" s="1"/>
  <c r="C65" i="2"/>
  <c r="G60" i="3" s="1"/>
  <c r="B65" i="2"/>
  <c r="F60" i="3" s="1"/>
  <c r="C9" i="2"/>
  <c r="G67" i="3" s="1"/>
  <c r="B9" i="2"/>
  <c r="F67" i="3" s="1"/>
  <c r="C57" i="2"/>
  <c r="G36" i="3" s="1"/>
  <c r="B57" i="2"/>
  <c r="F36" i="3" s="1"/>
  <c r="L9" i="4"/>
  <c r="M11" i="4"/>
  <c r="N11" i="4" s="1"/>
  <c r="M7" i="4"/>
  <c r="N7" i="4" s="1"/>
  <c r="M10" i="4"/>
  <c r="M8" i="4"/>
  <c r="N8" i="4" s="1"/>
  <c r="M9" i="4"/>
  <c r="N9" i="4" s="1"/>
  <c r="N10" i="4" l="1"/>
  <c r="C3" i="1"/>
  <c r="G11" i="2" s="1"/>
  <c r="C4" i="1"/>
  <c r="G27" i="2" s="1"/>
  <c r="C5" i="1"/>
  <c r="G2" i="2" s="1"/>
  <c r="C6" i="1"/>
  <c r="G20" i="2" s="1"/>
  <c r="C7" i="1"/>
  <c r="G17" i="2" s="1"/>
  <c r="C8" i="1"/>
  <c r="G22" i="2" s="1"/>
  <c r="C9" i="1"/>
  <c r="G10" i="2" s="1"/>
  <c r="C10" i="1"/>
  <c r="G40" i="2" s="1"/>
  <c r="C11" i="1"/>
  <c r="G23" i="2" s="1"/>
  <c r="C12" i="1"/>
  <c r="G38" i="2" s="1"/>
  <c r="C13" i="1"/>
  <c r="G29" i="2" s="1"/>
  <c r="C14" i="1"/>
  <c r="G3" i="2" s="1"/>
  <c r="C15" i="1"/>
  <c r="G49" i="2" s="1"/>
  <c r="C16" i="1"/>
  <c r="G15" i="2" s="1"/>
  <c r="C17" i="1"/>
  <c r="G50" i="2" s="1"/>
  <c r="C18" i="1"/>
  <c r="G21" i="2" s="1"/>
  <c r="C19" i="1"/>
  <c r="G42" i="2" s="1"/>
  <c r="C20" i="1"/>
  <c r="G37" i="2" s="1"/>
  <c r="C21" i="1"/>
  <c r="G28" i="2" s="1"/>
  <c r="C22" i="1"/>
  <c r="G41" i="2" s="1"/>
  <c r="C23" i="1"/>
  <c r="G44" i="2" s="1"/>
  <c r="C24" i="1"/>
  <c r="G33" i="2" s="1"/>
  <c r="C25" i="1"/>
  <c r="G12" i="2" s="1"/>
  <c r="C26" i="1"/>
  <c r="G31" i="2" s="1"/>
  <c r="C27" i="1"/>
  <c r="G14" i="2" s="1"/>
  <c r="C28" i="1"/>
  <c r="G43" i="2" s="1"/>
  <c r="C29" i="1"/>
  <c r="G46" i="2" s="1"/>
  <c r="C30" i="1"/>
  <c r="G39" i="2" s="1"/>
  <c r="C31" i="1"/>
  <c r="G24" i="2" s="1"/>
  <c r="C32" i="1"/>
  <c r="G4" i="2" s="1"/>
  <c r="C33" i="1"/>
  <c r="G5" i="2" s="1"/>
  <c r="C34" i="1"/>
  <c r="G32" i="2" s="1"/>
  <c r="C35" i="1"/>
  <c r="G16" i="2" s="1"/>
  <c r="C36" i="1"/>
  <c r="G30" i="2" s="1"/>
  <c r="C37" i="1"/>
  <c r="G51" i="2" s="1"/>
  <c r="C38" i="1"/>
  <c r="G48" i="2" s="1"/>
  <c r="C39" i="1"/>
  <c r="G6" i="2" s="1"/>
  <c r="C40" i="1"/>
  <c r="G35" i="2" s="1"/>
  <c r="C41" i="1"/>
  <c r="G45" i="2" s="1"/>
  <c r="C2" i="1"/>
  <c r="G47" i="2" s="1"/>
  <c r="C48" i="2" l="1"/>
  <c r="G18" i="3" s="1"/>
  <c r="B48" i="2"/>
  <c r="F18" i="3" s="1"/>
  <c r="B39" i="2"/>
  <c r="F39" i="3" s="1"/>
  <c r="C39" i="2"/>
  <c r="G39" i="3" s="1"/>
  <c r="B41" i="2"/>
  <c r="F32" i="3" s="1"/>
  <c r="C41" i="2"/>
  <c r="G32" i="3" s="1"/>
  <c r="C3" i="2"/>
  <c r="G5" i="3" s="1"/>
  <c r="B3" i="2"/>
  <c r="F5" i="3" s="1"/>
  <c r="C20" i="2"/>
  <c r="G4" i="3" s="1"/>
  <c r="B20" i="2"/>
  <c r="F4" i="3" s="1"/>
  <c r="L7" i="1"/>
  <c r="B51" i="2"/>
  <c r="F72" i="3" s="1"/>
  <c r="C51" i="2"/>
  <c r="G72" i="3" s="1"/>
  <c r="C46" i="2"/>
  <c r="G133" i="3" s="1"/>
  <c r="B46" i="2"/>
  <c r="F133" i="3" s="1"/>
  <c r="C28" i="2"/>
  <c r="G35" i="3" s="1"/>
  <c r="B28" i="2"/>
  <c r="F35" i="3" s="1"/>
  <c r="B29" i="2"/>
  <c r="F27" i="3" s="1"/>
  <c r="C29" i="2"/>
  <c r="G27" i="3" s="1"/>
  <c r="C2" i="2"/>
  <c r="G3" i="3" s="1"/>
  <c r="B2" i="2"/>
  <c r="F3" i="3" s="1"/>
  <c r="L8" i="1"/>
  <c r="C35" i="2"/>
  <c r="G165" i="3" s="1"/>
  <c r="B35" i="2"/>
  <c r="F165" i="3" s="1"/>
  <c r="C30" i="2"/>
  <c r="G9" i="3" s="1"/>
  <c r="B30" i="2"/>
  <c r="F9" i="3" s="1"/>
  <c r="C4" i="2"/>
  <c r="G37" i="3" s="1"/>
  <c r="B4" i="2"/>
  <c r="F37" i="3" s="1"/>
  <c r="B43" i="2"/>
  <c r="F38" i="3" s="1"/>
  <c r="C43" i="2"/>
  <c r="G38" i="3" s="1"/>
  <c r="B33" i="2"/>
  <c r="F34" i="3" s="1"/>
  <c r="C33" i="2"/>
  <c r="G34" i="3" s="1"/>
  <c r="B37" i="2"/>
  <c r="F15" i="3" s="1"/>
  <c r="C37" i="2"/>
  <c r="G15" i="3" s="1"/>
  <c r="C15" i="2"/>
  <c r="G103" i="3" s="1"/>
  <c r="B15" i="2"/>
  <c r="F103" i="3" s="1"/>
  <c r="C38" i="2"/>
  <c r="G14" i="3" s="1"/>
  <c r="B38" i="2"/>
  <c r="F14" i="3" s="1"/>
  <c r="C22" i="2"/>
  <c r="G12" i="3" s="1"/>
  <c r="B22" i="2"/>
  <c r="F12" i="3" s="1"/>
  <c r="C27" i="2"/>
  <c r="G19" i="3" s="1"/>
  <c r="B27" i="2"/>
  <c r="F19" i="3" s="1"/>
  <c r="L9" i="1"/>
  <c r="B47" i="2"/>
  <c r="F10" i="3" s="1"/>
  <c r="C47" i="2"/>
  <c r="G10" i="3" s="1"/>
  <c r="C32" i="2"/>
  <c r="G65" i="3" s="1"/>
  <c r="B32" i="2"/>
  <c r="F65" i="3" s="1"/>
  <c r="C31" i="2"/>
  <c r="G68" i="3" s="1"/>
  <c r="B31" i="2"/>
  <c r="F68" i="3" s="1"/>
  <c r="C21" i="2"/>
  <c r="G7" i="3" s="1"/>
  <c r="B21" i="2"/>
  <c r="F7" i="3" s="1"/>
  <c r="B40" i="2"/>
  <c r="F22" i="3" s="1"/>
  <c r="C40" i="2"/>
  <c r="G22" i="3" s="1"/>
  <c r="B45" i="2"/>
  <c r="F42" i="3" s="1"/>
  <c r="C45" i="2"/>
  <c r="G42" i="3" s="1"/>
  <c r="B5" i="2"/>
  <c r="F16" i="3" s="1"/>
  <c r="C5" i="2"/>
  <c r="G16" i="3" s="1"/>
  <c r="B12" i="2"/>
  <c r="F8" i="3" s="1"/>
  <c r="C12" i="2"/>
  <c r="G8" i="3" s="1"/>
  <c r="C50" i="2"/>
  <c r="G23" i="3" s="1"/>
  <c r="B50" i="2"/>
  <c r="F23" i="3" s="1"/>
  <c r="B10" i="2"/>
  <c r="F52" i="3" s="1"/>
  <c r="C10" i="2"/>
  <c r="G52" i="3" s="1"/>
  <c r="B6" i="2"/>
  <c r="F41" i="3" s="1"/>
  <c r="C6" i="2"/>
  <c r="G41" i="3" s="1"/>
  <c r="C16" i="2"/>
  <c r="G149" i="3" s="1"/>
  <c r="B16" i="2"/>
  <c r="F149" i="3" s="1"/>
  <c r="C24" i="2"/>
  <c r="G17" i="3" s="1"/>
  <c r="B24" i="2"/>
  <c r="F17" i="3" s="1"/>
  <c r="C14" i="2"/>
  <c r="G59" i="3" s="1"/>
  <c r="B14" i="2"/>
  <c r="F59" i="3" s="1"/>
  <c r="C44" i="2"/>
  <c r="G6" i="3" s="1"/>
  <c r="B44" i="2"/>
  <c r="F6" i="3" s="1"/>
  <c r="C42" i="2"/>
  <c r="G109" i="3" s="1"/>
  <c r="B42" i="2"/>
  <c r="F109" i="3" s="1"/>
  <c r="C49" i="2"/>
  <c r="G13" i="3" s="1"/>
  <c r="B49" i="2"/>
  <c r="F13" i="3" s="1"/>
  <c r="C23" i="2"/>
  <c r="G28" i="3" s="1"/>
  <c r="B23" i="2"/>
  <c r="F28" i="3" s="1"/>
  <c r="B17" i="2"/>
  <c r="F47" i="3" s="1"/>
  <c r="C17" i="2"/>
  <c r="G47" i="3" s="1"/>
  <c r="C11" i="2"/>
  <c r="G2" i="3" s="1"/>
  <c r="B11" i="2"/>
  <c r="F2" i="3" s="1"/>
  <c r="L10" i="1"/>
  <c r="M9" i="1"/>
  <c r="Q12" i="3" s="1"/>
  <c r="M8" i="1"/>
  <c r="Q16" i="3" s="1"/>
  <c r="M7" i="1"/>
  <c r="Q10" i="3" s="1"/>
  <c r="M11" i="1"/>
  <c r="Q14" i="3" s="1"/>
  <c r="M10" i="1"/>
  <c r="Q18" i="3" s="1"/>
  <c r="N8" i="1" l="1"/>
  <c r="R16" i="3" s="1"/>
  <c r="N11" i="1"/>
  <c r="R14" i="3" s="1"/>
  <c r="N7" i="1"/>
  <c r="R10" i="3" s="1"/>
  <c r="N10" i="1"/>
  <c r="R18" i="3" s="1"/>
  <c r="N9" i="1"/>
  <c r="R12" i="3" s="1"/>
</calcChain>
</file>

<file path=xl/sharedStrings.xml><?xml version="1.0" encoding="utf-8"?>
<sst xmlns="http://schemas.openxmlformats.org/spreadsheetml/2006/main" count="628" uniqueCount="253">
  <si>
    <t>Miejsce</t>
  </si>
  <si>
    <t>Imię</t>
  </si>
  <si>
    <t>Nazwisko</t>
  </si>
  <si>
    <t>Numer</t>
  </si>
  <si>
    <t>Klub</t>
  </si>
  <si>
    <t>Ilosć km</t>
  </si>
  <si>
    <t>LUX</t>
  </si>
  <si>
    <t>ENE</t>
  </si>
  <si>
    <t>HRM</t>
  </si>
  <si>
    <t>PĘD</t>
  </si>
  <si>
    <t>GRZEGORZ</t>
  </si>
  <si>
    <t>WNUK</t>
  </si>
  <si>
    <t>TOMASZ</t>
  </si>
  <si>
    <t>MIKA</t>
  </si>
  <si>
    <t>SŁUPIK</t>
  </si>
  <si>
    <t>MIROSŁAW</t>
  </si>
  <si>
    <t>SKWARLIŃSKI</t>
  </si>
  <si>
    <t>MARIUSZ</t>
  </si>
  <si>
    <t>SKOWROŃSKI</t>
  </si>
  <si>
    <t>MICHAŁ</t>
  </si>
  <si>
    <t>WALDON</t>
  </si>
  <si>
    <t>WIESŁAW</t>
  </si>
  <si>
    <t>DROŹDZIEL</t>
  </si>
  <si>
    <t>PAWEŁ</t>
  </si>
  <si>
    <t>BATKO</t>
  </si>
  <si>
    <t>MARCIN</t>
  </si>
  <si>
    <t>MENŻYK</t>
  </si>
  <si>
    <t>GABRIELA</t>
  </si>
  <si>
    <t>SOBCZYK</t>
  </si>
  <si>
    <t>AGNIESZKA</t>
  </si>
  <si>
    <t>BUDA</t>
  </si>
  <si>
    <t>JOANNA</t>
  </si>
  <si>
    <t>KAPSZEWICZ</t>
  </si>
  <si>
    <t>HANNA</t>
  </si>
  <si>
    <t>SKOWROŃSKA</t>
  </si>
  <si>
    <t>EMILIA</t>
  </si>
  <si>
    <t>KORZUSZNIK</t>
  </si>
  <si>
    <t>KLUB</t>
  </si>
  <si>
    <t>KM</t>
  </si>
  <si>
    <t>FOR</t>
  </si>
  <si>
    <t>URSZULA</t>
  </si>
  <si>
    <t>PIOTR</t>
  </si>
  <si>
    <t>PACUŁA</t>
  </si>
  <si>
    <t>NR</t>
  </si>
  <si>
    <t>IMIĘ</t>
  </si>
  <si>
    <t>NAZWISKO</t>
  </si>
  <si>
    <t>DOMINIKA</t>
  </si>
  <si>
    <t>DOMALEWSKA</t>
  </si>
  <si>
    <t>TOMAN</t>
  </si>
  <si>
    <t>JAKUB</t>
  </si>
  <si>
    <t>PAWLISZYN</t>
  </si>
  <si>
    <t>OLEKSIUK</t>
  </si>
  <si>
    <t>DOROTA</t>
  </si>
  <si>
    <t>PRZYBYLSKA-TOMAN</t>
  </si>
  <si>
    <t>WOJCIECH</t>
  </si>
  <si>
    <t>WALCZYŃSKI</t>
  </si>
  <si>
    <t>KRZYSZTOF</t>
  </si>
  <si>
    <t>PISS</t>
  </si>
  <si>
    <t xml:space="preserve">RAFAŁ </t>
  </si>
  <si>
    <t>ŻAK</t>
  </si>
  <si>
    <t>ANDRZEJ</t>
  </si>
  <si>
    <t>WERESZCZAK</t>
  </si>
  <si>
    <t>PILISZEK</t>
  </si>
  <si>
    <t>JACEK</t>
  </si>
  <si>
    <t>WEGNER</t>
  </si>
  <si>
    <t>ŁUKASZ</t>
  </si>
  <si>
    <t>JAKUBOWSKI</t>
  </si>
  <si>
    <t>IZABELA</t>
  </si>
  <si>
    <t>WEISMAN</t>
  </si>
  <si>
    <t xml:space="preserve">KRZYSZTOF </t>
  </si>
  <si>
    <t>SZELKA</t>
  </si>
  <si>
    <t>ELŻBIETA</t>
  </si>
  <si>
    <t>ADAM</t>
  </si>
  <si>
    <t>SITKO</t>
  </si>
  <si>
    <t>MAREK</t>
  </si>
  <si>
    <t>PODESZWA</t>
  </si>
  <si>
    <t>HOLONA</t>
  </si>
  <si>
    <t>ANNA</t>
  </si>
  <si>
    <t>KOCIELSKA</t>
  </si>
  <si>
    <t>WIOLETA</t>
  </si>
  <si>
    <t>BRYCHCY</t>
  </si>
  <si>
    <t>KATARZYNA</t>
  </si>
  <si>
    <t>STABLA</t>
  </si>
  <si>
    <t>BARBARA</t>
  </si>
  <si>
    <t>PUCHAŁA</t>
  </si>
  <si>
    <t>PATRYCJA</t>
  </si>
  <si>
    <t>GRABARCZYK</t>
  </si>
  <si>
    <t>DARIUSZ</t>
  </si>
  <si>
    <t>PFEIFER</t>
  </si>
  <si>
    <t>FOJCIK</t>
  </si>
  <si>
    <t>KUŚKA</t>
  </si>
  <si>
    <t>FORAJTER</t>
  </si>
  <si>
    <t>FLORECKI</t>
  </si>
  <si>
    <t>JOLANTA</t>
  </si>
  <si>
    <t>FLORECKA</t>
  </si>
  <si>
    <t>WSPÓŁCZYNNIK PROCENTOWY MIEJSCA</t>
  </si>
  <si>
    <t>4 NAJLEPSZYCH</t>
  </si>
  <si>
    <t>PUNKTY</t>
  </si>
  <si>
    <t>LUXTORPEDA</t>
  </si>
  <si>
    <t>HRMAX</t>
  </si>
  <si>
    <t>PĘDZIWIATR</t>
  </si>
  <si>
    <t>ENERGETYK</t>
  </si>
  <si>
    <t>SILKA</t>
  </si>
  <si>
    <t>JACKO</t>
  </si>
  <si>
    <t>BARTECKI</t>
  </si>
  <si>
    <t>WUWER</t>
  </si>
  <si>
    <t>JANUS</t>
  </si>
  <si>
    <t>RUTKOWSKA</t>
  </si>
  <si>
    <t>PADIASEK</t>
  </si>
  <si>
    <t>ROBERT</t>
  </si>
  <si>
    <t>ZEGZUŁA</t>
  </si>
  <si>
    <t>WRÓBEL</t>
  </si>
  <si>
    <t>WIERZBICKA</t>
  </si>
  <si>
    <t>EDYTA</t>
  </si>
  <si>
    <t>KAŁUS</t>
  </si>
  <si>
    <t>PRZEGĘDZA-LUX</t>
  </si>
  <si>
    <t>PALOWICE-HRM</t>
  </si>
  <si>
    <t>Ilość startów</t>
  </si>
  <si>
    <t>średnia pkt. na bieg</t>
  </si>
  <si>
    <t>WOROSZCZAK</t>
  </si>
  <si>
    <t>EWA</t>
  </si>
  <si>
    <t>JAROSŁAW</t>
  </si>
  <si>
    <t>ALEKSANDER</t>
  </si>
  <si>
    <t>MRÓZEK</t>
  </si>
  <si>
    <t>PYSZ</t>
  </si>
  <si>
    <t>ALEKSANDRA</t>
  </si>
  <si>
    <t>TATIANA</t>
  </si>
  <si>
    <t>JAN</t>
  </si>
  <si>
    <t>NOWAK</t>
  </si>
  <si>
    <t>SABINA</t>
  </si>
  <si>
    <t>BARTECKA</t>
  </si>
  <si>
    <t>LEWICKI</t>
  </si>
  <si>
    <t>SYLWIA</t>
  </si>
  <si>
    <t>JURKOWSKI</t>
  </si>
  <si>
    <t>ROMAN</t>
  </si>
  <si>
    <t>OSTROWSKI</t>
  </si>
  <si>
    <t>CICHOCKI</t>
  </si>
  <si>
    <t>BOGUMIŁA</t>
  </si>
  <si>
    <t>KONDZIELNIK</t>
  </si>
  <si>
    <t>ARTUR</t>
  </si>
  <si>
    <t>PIECHA</t>
  </si>
  <si>
    <t>IRENEUSZ</t>
  </si>
  <si>
    <t>STACHOWSKI</t>
  </si>
  <si>
    <t>FORMA</t>
  </si>
  <si>
    <t>ROCZKOWSKI</t>
  </si>
  <si>
    <t>NOSIADEK</t>
  </si>
  <si>
    <t>SŁAWOMIR</t>
  </si>
  <si>
    <t>FILAK</t>
  </si>
  <si>
    <t>KOSZAŁKA</t>
  </si>
  <si>
    <t>POWIECKA</t>
  </si>
  <si>
    <t>LUXTORPEDA - GOŚCINNIE</t>
  </si>
  <si>
    <t>GLIWICE-PĘD</t>
  </si>
  <si>
    <t>ZBIGNIEW</t>
  </si>
  <si>
    <t>MARSZAŁKOWSKI</t>
  </si>
  <si>
    <t>DE SAS TOPOLNICKI</t>
  </si>
  <si>
    <t>WIŚNIEWSKI</t>
  </si>
  <si>
    <t>PTAK</t>
  </si>
  <si>
    <t>TAJAK</t>
  </si>
  <si>
    <t>BASEK</t>
  </si>
  <si>
    <t>OLSZEWSKI</t>
  </si>
  <si>
    <t>WINKLER</t>
  </si>
  <si>
    <t>SZYMON</t>
  </si>
  <si>
    <t>BIAŁOWĄS</t>
  </si>
  <si>
    <t>SURMAN</t>
  </si>
  <si>
    <t>DZIEMIDOWICZ</t>
  </si>
  <si>
    <t>WŁOSZCZAK</t>
  </si>
  <si>
    <t>MONIKA</t>
  </si>
  <si>
    <t>JANIK</t>
  </si>
  <si>
    <t>DAMIAN</t>
  </si>
  <si>
    <t>KARLIK</t>
  </si>
  <si>
    <t>CHOMIUK</t>
  </si>
  <si>
    <t>RADEK</t>
  </si>
  <si>
    <t>PABIJAN</t>
  </si>
  <si>
    <t>ALICJA</t>
  </si>
  <si>
    <t>BEKAS</t>
  </si>
  <si>
    <t>ZIELONKA</t>
  </si>
  <si>
    <t>MATEUSZ</t>
  </si>
  <si>
    <t>MAŁGORZATA</t>
  </si>
  <si>
    <t>KAŁUSEK</t>
  </si>
  <si>
    <t>WITEK</t>
  </si>
  <si>
    <t>ADELKA</t>
  </si>
  <si>
    <t>DARIA</t>
  </si>
  <si>
    <t xml:space="preserve">KUŚ </t>
  </si>
  <si>
    <t>RYBNIK-ENE</t>
  </si>
  <si>
    <t>UCZESTNIKÓW</t>
  </si>
  <si>
    <t>D-LUX</t>
  </si>
  <si>
    <t>KASZYCA</t>
  </si>
  <si>
    <t>LESIK</t>
  </si>
  <si>
    <t>FRANCISZEK</t>
  </si>
  <si>
    <t>KOLOSKA</t>
  </si>
  <si>
    <t>WYSZKOŃ</t>
  </si>
  <si>
    <t>GERLICH</t>
  </si>
  <si>
    <t>JĘCZMIONKA</t>
  </si>
  <si>
    <t>WOJACZEK</t>
  </si>
  <si>
    <t>KUCZOK</t>
  </si>
  <si>
    <t>STANISŁAW</t>
  </si>
  <si>
    <t>KRASKI</t>
  </si>
  <si>
    <t>BIELAK</t>
  </si>
  <si>
    <t>HENRYK</t>
  </si>
  <si>
    <t>SZKATUŁA</t>
  </si>
  <si>
    <t>DZIĘGIELOWSKI</t>
  </si>
  <si>
    <t>IWONA</t>
  </si>
  <si>
    <t>KRUPA</t>
  </si>
  <si>
    <t>BARTŁOMIEJ</t>
  </si>
  <si>
    <t>DUDA</t>
  </si>
  <si>
    <t>ZASTAWA</t>
  </si>
  <si>
    <t>BIENIOSZEK</t>
  </si>
  <si>
    <t>BARTOSZ</t>
  </si>
  <si>
    <t>SMOŁKA</t>
  </si>
  <si>
    <t>KAJZEREK</t>
  </si>
  <si>
    <t>PAŁKA</t>
  </si>
  <si>
    <t>MENCEWICZ</t>
  </si>
  <si>
    <t>MARTA</t>
  </si>
  <si>
    <t>GROBELNY</t>
  </si>
  <si>
    <t>KUFEL</t>
  </si>
  <si>
    <t>RENATA</t>
  </si>
  <si>
    <t>OPIEKULSKA</t>
  </si>
  <si>
    <t>OŚLIZŁO</t>
  </si>
  <si>
    <t>JANUSZ</t>
  </si>
  <si>
    <t>KROCZEK</t>
  </si>
  <si>
    <t>WŁODARCZYK</t>
  </si>
  <si>
    <t>KANCLERZ-JANUSZEWSKA</t>
  </si>
  <si>
    <t>PEPEL</t>
  </si>
  <si>
    <t>KAROLINA</t>
  </si>
  <si>
    <t>ŁĄCKA</t>
  </si>
  <si>
    <t>BIELKA</t>
  </si>
  <si>
    <t>REMIGIUSZ</t>
  </si>
  <si>
    <t>KOWOLIK</t>
  </si>
  <si>
    <t>STANICZYK</t>
  </si>
  <si>
    <t>PRZEMYSŁAW</t>
  </si>
  <si>
    <t>BIEGAŁA</t>
  </si>
  <si>
    <t>TYPEK</t>
  </si>
  <si>
    <t>SONIA</t>
  </si>
  <si>
    <t>MOLITOR</t>
  </si>
  <si>
    <t>BLAZY</t>
  </si>
  <si>
    <t>KAROL</t>
  </si>
  <si>
    <t>POŚPIECH</t>
  </si>
  <si>
    <t>FEIFER</t>
  </si>
  <si>
    <t>MAZUR</t>
  </si>
  <si>
    <t>JANOSZEK</t>
  </si>
  <si>
    <t>SAMOLAK</t>
  </si>
  <si>
    <t>TADEUSZ</t>
  </si>
  <si>
    <t>LUSZCZYMAK</t>
  </si>
  <si>
    <t>DOMAGAŁA</t>
  </si>
  <si>
    <t>KRAUSE</t>
  </si>
  <si>
    <t>KROSZTOSZOWICE-FOR</t>
  </si>
  <si>
    <t>SZYMICZEK</t>
  </si>
  <si>
    <t>CHRÓSZCZ</t>
  </si>
  <si>
    <t>DANUTA</t>
  </si>
  <si>
    <t>RECLIK</t>
  </si>
  <si>
    <t>KORDACZNY</t>
  </si>
  <si>
    <t>KOZIELSKA</t>
  </si>
  <si>
    <t>KOZIELSKI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</si>
</sst>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</cellXfs>
  <cellStyles count="1">
    <cellStyle name="Normalny" xfId="0" builtinId="0"/>
  </cellStyles>
  <dxfs count="25"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opLeftCell="A151" zoomScaleNormal="100" workbookViewId="0">
      <selection activeCell="E183" sqref="E183"/>
    </sheetView>
  </sheetViews>
  <sheetFormatPr defaultRowHeight="15" x14ac:dyDescent="0.25"/>
  <cols>
    <col min="1" max="1" width="9.140625" style="1"/>
    <col min="2" max="3" width="9.140625" style="1" hidden="1" customWidth="1"/>
    <col min="4" max="4" width="17.7109375" style="1" customWidth="1"/>
    <col min="5" max="5" width="24.140625" style="1" bestFit="1" customWidth="1"/>
    <col min="6" max="6" width="24.42578125" style="1" bestFit="1" customWidth="1"/>
    <col min="7" max="7" width="15.5703125" style="1" bestFit="1" customWidth="1"/>
    <col min="8" max="8" width="15.5703125" bestFit="1" customWidth="1"/>
    <col min="9" max="9" width="12.7109375" bestFit="1" customWidth="1"/>
    <col min="10" max="10" width="11.7109375" bestFit="1" customWidth="1"/>
    <col min="11" max="11" width="22" bestFit="1" customWidth="1"/>
    <col min="19" max="19" width="9.140625" hidden="1" customWidth="1"/>
  </cols>
  <sheetData>
    <row r="1" spans="1:19" x14ac:dyDescent="0.25">
      <c r="A1" s="2" t="s">
        <v>43</v>
      </c>
      <c r="B1" s="2" t="s">
        <v>117</v>
      </c>
      <c r="C1" s="2" t="s">
        <v>118</v>
      </c>
      <c r="D1" s="2" t="s">
        <v>44</v>
      </c>
      <c r="E1" s="2" t="s">
        <v>45</v>
      </c>
      <c r="F1" s="2" t="s">
        <v>37</v>
      </c>
      <c r="G1" s="2" t="s">
        <v>115</v>
      </c>
      <c r="H1" s="2" t="s">
        <v>116</v>
      </c>
      <c r="I1" s="2" t="s">
        <v>151</v>
      </c>
      <c r="J1" s="2" t="s">
        <v>183</v>
      </c>
      <c r="K1" s="2" t="s">
        <v>245</v>
      </c>
      <c r="S1">
        <f>IF(RIGHT(D1,1)="A",1,0)</f>
        <v>0</v>
      </c>
    </row>
    <row r="2" spans="1:19" x14ac:dyDescent="0.25">
      <c r="A2" s="1">
        <v>1</v>
      </c>
      <c r="B2" s="1">
        <f>IFERROR(COUNTIF(G2:R2,"&gt;0"),"")</f>
        <v>5</v>
      </c>
      <c r="C2" s="5">
        <f>IFERROR(AVERAGE(G2:R2),"")</f>
        <v>15</v>
      </c>
      <c r="D2" s="1" t="s">
        <v>54</v>
      </c>
      <c r="E2" s="1" t="s">
        <v>36</v>
      </c>
      <c r="F2" s="1" t="s">
        <v>98</v>
      </c>
      <c r="G2" s="5">
        <f>IFERROR(1/VLOOKUP($A2,'PRZEGĘDZA-LUX'!B:C,2,0),"")</f>
        <v>10</v>
      </c>
      <c r="H2" s="5">
        <f>IFERROR(1/VLOOKUP($A2,'PALOWICE-HRM'!B:C,2,0),"")</f>
        <v>19</v>
      </c>
      <c r="I2" s="5">
        <f>IFERROR(1/VLOOKUP($A2,'GLIWICE-PĘD'!B:C,2,0),"")</f>
        <v>12.250000000000002</v>
      </c>
      <c r="J2" s="5">
        <f>IFERROR(1/VLOOKUP($A2,'RYBNIK-ENE'!B:C,2,0),"")</f>
        <v>18.75</v>
      </c>
      <c r="K2" s="5">
        <f>IFERROR(1/VLOOKUP($A2,'KROSZTOSZOWICE-FOR'!B:C,2,0),"")</f>
        <v>15</v>
      </c>
      <c r="S2">
        <f>IF(RIGHT(D2,1)="A",1,0)</f>
        <v>0</v>
      </c>
    </row>
    <row r="3" spans="1:19" x14ac:dyDescent="0.25">
      <c r="A3" s="1">
        <v>2</v>
      </c>
      <c r="B3" s="1">
        <f t="shared" ref="B3:B66" si="0">IFERROR(COUNTIF(G3:R3,"&gt;0"),"")</f>
        <v>5</v>
      </c>
      <c r="C3" s="5">
        <f t="shared" ref="C3:C66" si="1">IFERROR(AVERAGE(G3:R3),"")</f>
        <v>2.9416666666666669</v>
      </c>
      <c r="D3" s="1" t="s">
        <v>19</v>
      </c>
      <c r="E3" s="1" t="s">
        <v>48</v>
      </c>
      <c r="F3" s="1" t="s">
        <v>98</v>
      </c>
      <c r="G3" s="5">
        <f>IFERROR(1/VLOOKUP($A3,'PRZEGĘDZA-LUX'!B:C,2,0),"")</f>
        <v>3.0769230769230766</v>
      </c>
      <c r="H3" s="5">
        <f>IFERROR(1/VLOOKUP($A3,'PALOWICE-HRM'!B:C,2,0),"")</f>
        <v>2.9230769230769229</v>
      </c>
      <c r="I3" s="5">
        <f>IFERROR(1/VLOOKUP($A3,'GLIWICE-PĘD'!B:C,2,0),"")</f>
        <v>2.3333333333333335</v>
      </c>
      <c r="J3" s="5">
        <f>IFERROR(1/VLOOKUP($A3,'RYBNIK-ENE'!B:C,2,0),"")</f>
        <v>3.75</v>
      </c>
      <c r="K3" s="5">
        <f>IFERROR(1/VLOOKUP($A3,'KROSZTOSZOWICE-FOR'!B:C,2,0),"")</f>
        <v>2.625</v>
      </c>
      <c r="S3">
        <f t="shared" ref="S3:S66" si="2">IF(RIGHT(D3,1)="A",1,0)</f>
        <v>0</v>
      </c>
    </row>
    <row r="4" spans="1:19" x14ac:dyDescent="0.25">
      <c r="A4" s="1">
        <v>3</v>
      </c>
      <c r="B4" s="1">
        <f t="shared" si="0"/>
        <v>3</v>
      </c>
      <c r="C4" s="5">
        <f t="shared" si="1"/>
        <v>1.5002224694104562</v>
      </c>
      <c r="D4" s="1" t="s">
        <v>49</v>
      </c>
      <c r="E4" s="1" t="s">
        <v>50</v>
      </c>
      <c r="F4" s="1" t="s">
        <v>98</v>
      </c>
      <c r="G4" s="5">
        <f>IFERROR(1/VLOOKUP($A4,'PRZEGĘDZA-LUX'!B:C,2,0),"")</f>
        <v>1.2903225806451613</v>
      </c>
      <c r="H4" s="5" t="str">
        <f>IFERROR(1/VLOOKUP($A4,'PALOWICE-HRM'!B:C,2,0),"")</f>
        <v/>
      </c>
      <c r="I4" s="5">
        <f>IFERROR(1/VLOOKUP($A4,'GLIWICE-PĘD'!B:C,2,0),"")</f>
        <v>1.4</v>
      </c>
      <c r="J4" s="5" t="str">
        <f>IFERROR(1/VLOOKUP($A4,'RYBNIK-ENE'!B:C,2,0),"")</f>
        <v/>
      </c>
      <c r="K4" s="5">
        <f>IFERROR(1/VLOOKUP($A4,'KROSZTOSZOWICE-FOR'!B:C,2,0),"")</f>
        <v>1.8103448275862069</v>
      </c>
      <c r="S4">
        <f t="shared" si="2"/>
        <v>0</v>
      </c>
    </row>
    <row r="5" spans="1:19" x14ac:dyDescent="0.25">
      <c r="A5" s="1">
        <v>4</v>
      </c>
      <c r="B5" s="1">
        <f t="shared" si="0"/>
        <v>4</v>
      </c>
      <c r="C5" s="5">
        <f t="shared" si="1"/>
        <v>1.5959068105807237</v>
      </c>
      <c r="D5" s="1" t="s">
        <v>25</v>
      </c>
      <c r="E5" s="1" t="s">
        <v>51</v>
      </c>
      <c r="F5" s="1" t="s">
        <v>98</v>
      </c>
      <c r="G5" s="5">
        <f>IFERROR(1/VLOOKUP($A5,'PRZEGĘDZA-LUX'!B:C,2,0),"")</f>
        <v>1.25</v>
      </c>
      <c r="H5" s="5">
        <f>IFERROR(1/VLOOKUP($A5,'PALOWICE-HRM'!B:C,2,0),"")</f>
        <v>1.7272727272727273</v>
      </c>
      <c r="I5" s="5">
        <f>IFERROR(1/VLOOKUP($A5,'GLIWICE-PĘD'!B:C,2,0),"")</f>
        <v>1.8846153846153846</v>
      </c>
      <c r="J5" s="5" t="str">
        <f>IFERROR(1/VLOOKUP($A5,'RYBNIK-ENE'!B:C,2,0),"")</f>
        <v/>
      </c>
      <c r="K5" s="5">
        <f>IFERROR(1/VLOOKUP($A5,'KROSZTOSZOWICE-FOR'!B:C,2,0),"")</f>
        <v>1.5217391304347827</v>
      </c>
      <c r="S5">
        <f t="shared" si="2"/>
        <v>0</v>
      </c>
    </row>
    <row r="6" spans="1:19" x14ac:dyDescent="0.25">
      <c r="A6" s="1">
        <v>5</v>
      </c>
      <c r="B6" s="1">
        <f t="shared" si="0"/>
        <v>3</v>
      </c>
      <c r="C6" s="5">
        <f t="shared" si="1"/>
        <v>1.1218001963301367</v>
      </c>
      <c r="D6" s="1" t="s">
        <v>52</v>
      </c>
      <c r="E6" s="1" t="s">
        <v>53</v>
      </c>
      <c r="F6" s="1" t="s">
        <v>98</v>
      </c>
      <c r="G6" s="5">
        <f>IFERROR(1/VLOOKUP($A6,'PRZEGĘDZA-LUX'!B:C,2,0),"")</f>
        <v>1.0526315789473684</v>
      </c>
      <c r="H6" s="5">
        <f>IFERROR(1/VLOOKUP($A6,'PALOWICE-HRM'!B:C,2,0),"")</f>
        <v>1.1176470588235294</v>
      </c>
      <c r="I6" s="5">
        <f>IFERROR(1/VLOOKUP($A6,'GLIWICE-PĘD'!B:C,2,0),"")</f>
        <v>1.1951219512195121</v>
      </c>
      <c r="J6" s="5" t="str">
        <f>IFERROR(1/VLOOKUP($A6,'RYBNIK-ENE'!B:C,2,0),"")</f>
        <v/>
      </c>
      <c r="K6" s="5" t="str">
        <f>IFERROR(1/VLOOKUP($A6,'KROSZTOSZOWICE-FOR'!B:C,2,0),"")</f>
        <v/>
      </c>
      <c r="S6">
        <f t="shared" si="2"/>
        <v>1</v>
      </c>
    </row>
    <row r="7" spans="1:19" x14ac:dyDescent="0.25">
      <c r="A7" s="1">
        <v>6</v>
      </c>
      <c r="B7" s="1">
        <f t="shared" si="0"/>
        <v>3</v>
      </c>
      <c r="C7" s="5">
        <f t="shared" si="1"/>
        <v>10.152777777777779</v>
      </c>
      <c r="D7" s="1" t="s">
        <v>17</v>
      </c>
      <c r="E7" s="1" t="s">
        <v>55</v>
      </c>
      <c r="F7" s="1" t="s">
        <v>99</v>
      </c>
      <c r="G7" s="5" t="str">
        <f>IFERROR(1/VLOOKUP($A7,'PRZEGĘDZA-LUX'!B:C,2,0),"")</f>
        <v/>
      </c>
      <c r="H7" s="5">
        <f>IFERROR(1/VLOOKUP($A7,'PALOWICE-HRM'!B:C,2,0),"")</f>
        <v>12.666666666666668</v>
      </c>
      <c r="I7" s="5">
        <f>IFERROR(1/VLOOKUP($A7,'GLIWICE-PĘD'!B:C,2,0),"")</f>
        <v>6.1250000000000009</v>
      </c>
      <c r="J7" s="5" t="str">
        <f>IFERROR(1/VLOOKUP($A7,'RYBNIK-ENE'!B:C,2,0),"")</f>
        <v/>
      </c>
      <c r="K7" s="5">
        <f>IFERROR(1/VLOOKUP($A7,'KROSZTOSZOWICE-FOR'!B:C,2,0),"")</f>
        <v>11.666666666666666</v>
      </c>
      <c r="S7">
        <f t="shared" si="2"/>
        <v>0</v>
      </c>
    </row>
    <row r="8" spans="1:19" x14ac:dyDescent="0.25">
      <c r="A8" s="1">
        <v>7</v>
      </c>
      <c r="B8" s="1">
        <f t="shared" si="0"/>
        <v>2</v>
      </c>
      <c r="C8" s="5">
        <f t="shared" si="1"/>
        <v>1.4364224137931034</v>
      </c>
      <c r="D8" s="1" t="s">
        <v>56</v>
      </c>
      <c r="E8" s="1" t="s">
        <v>57</v>
      </c>
      <c r="F8" s="1" t="s">
        <v>100</v>
      </c>
      <c r="G8" s="5" t="str">
        <f>IFERROR(1/VLOOKUP($A8,'PRZEGĘDZA-LUX'!B:C,2,0),"")</f>
        <v/>
      </c>
      <c r="H8" s="5">
        <f>IFERROR(1/VLOOKUP($A8,'PALOWICE-HRM'!B:C,2,0),"")</f>
        <v>1.3103448275862069</v>
      </c>
      <c r="I8" s="5" t="str">
        <f>IFERROR(1/VLOOKUP($A8,'GLIWICE-PĘD'!B:C,2,0),"")</f>
        <v/>
      </c>
      <c r="J8" s="5">
        <f>IFERROR(1/VLOOKUP($A8,'RYBNIK-ENE'!B:C,2,0),"")</f>
        <v>1.5625</v>
      </c>
      <c r="K8" s="5" t="str">
        <f>IFERROR(1/VLOOKUP($A8,'KROSZTOSZOWICE-FOR'!B:C,2,0),"")</f>
        <v/>
      </c>
      <c r="S8">
        <f t="shared" si="2"/>
        <v>0</v>
      </c>
    </row>
    <row r="9" spans="1:19" x14ac:dyDescent="0.25">
      <c r="A9" s="1">
        <v>8</v>
      </c>
      <c r="B9" s="1">
        <f t="shared" si="0"/>
        <v>2</v>
      </c>
      <c r="C9" s="5">
        <f t="shared" si="1"/>
        <v>1.377332089552239</v>
      </c>
      <c r="D9" s="1" t="s">
        <v>40</v>
      </c>
      <c r="E9" s="1" t="s">
        <v>26</v>
      </c>
      <c r="F9" s="1" t="s">
        <v>98</v>
      </c>
      <c r="G9" s="5" t="str">
        <f>IFERROR(1/VLOOKUP($A9,'PRZEGĘDZA-LUX'!B:C,2,0),"")</f>
        <v/>
      </c>
      <c r="H9" s="5">
        <f>IFERROR(1/VLOOKUP($A9,'PALOWICE-HRM'!B:C,2,0),"")</f>
        <v>1.1875</v>
      </c>
      <c r="I9" s="5" t="str">
        <f>IFERROR(1/VLOOKUP($A9,'GLIWICE-PĘD'!B:C,2,0),"")</f>
        <v/>
      </c>
      <c r="J9" s="5" t="str">
        <f>IFERROR(1/VLOOKUP($A9,'RYBNIK-ENE'!B:C,2,0),"")</f>
        <v/>
      </c>
      <c r="K9" s="5">
        <f>IFERROR(1/VLOOKUP($A9,'KROSZTOSZOWICE-FOR'!B:C,2,0),"")</f>
        <v>1.5671641791044777</v>
      </c>
      <c r="S9">
        <f t="shared" si="2"/>
        <v>1</v>
      </c>
    </row>
    <row r="10" spans="1:19" x14ac:dyDescent="0.25">
      <c r="A10" s="1">
        <v>9</v>
      </c>
      <c r="B10" s="1">
        <f t="shared" si="0"/>
        <v>2</v>
      </c>
      <c r="C10" s="5">
        <f t="shared" si="1"/>
        <v>3.75</v>
      </c>
      <c r="D10" s="1" t="s">
        <v>41</v>
      </c>
      <c r="E10" s="1" t="s">
        <v>42</v>
      </c>
      <c r="F10" s="1" t="s">
        <v>100</v>
      </c>
      <c r="G10" s="5">
        <f>IFERROR(1/VLOOKUP($A10,'PRZEGĘDZA-LUX'!B:C,2,0),"")</f>
        <v>5</v>
      </c>
      <c r="H10" s="5" t="str">
        <f>IFERROR(1/VLOOKUP($A10,'PALOWICE-HRM'!B:C,2,0),"")</f>
        <v/>
      </c>
      <c r="I10" s="5" t="str">
        <f>IFERROR(1/VLOOKUP($A10,'GLIWICE-PĘD'!B:C,2,0),"")</f>
        <v/>
      </c>
      <c r="J10" s="5">
        <f>IFERROR(1/VLOOKUP($A10,'RYBNIK-ENE'!B:C,2,0),"")</f>
        <v>2.5</v>
      </c>
      <c r="K10" s="5" t="str">
        <f>IFERROR(1/VLOOKUP($A10,'KROSZTOSZOWICE-FOR'!B:C,2,0),"")</f>
        <v/>
      </c>
      <c r="S10">
        <f t="shared" si="2"/>
        <v>0</v>
      </c>
    </row>
    <row r="11" spans="1:19" x14ac:dyDescent="0.25">
      <c r="A11" s="1">
        <v>10</v>
      </c>
      <c r="B11" s="1">
        <f t="shared" si="0"/>
        <v>5</v>
      </c>
      <c r="C11" s="5">
        <f t="shared" si="1"/>
        <v>23.233333333333334</v>
      </c>
      <c r="D11" s="1" t="s">
        <v>58</v>
      </c>
      <c r="E11" s="1" t="s">
        <v>59</v>
      </c>
      <c r="F11" s="1" t="s">
        <v>98</v>
      </c>
      <c r="G11" s="5">
        <f>IFERROR(1/VLOOKUP($A11,'PRZEGĘDZA-LUX'!B:C,2,0),"")</f>
        <v>20</v>
      </c>
      <c r="H11" s="5">
        <f>IFERROR(1/VLOOKUP($A11,'PALOWICE-HRM'!B:C,2,0),"")</f>
        <v>38</v>
      </c>
      <c r="I11" s="5">
        <f>IFERROR(1/VLOOKUP($A11,'GLIWICE-PĘD'!B:C,2,0),"")</f>
        <v>8.1666666666666661</v>
      </c>
      <c r="J11" s="5">
        <f>IFERROR(1/VLOOKUP($A11,'RYBNIK-ENE'!B:C,2,0),"")</f>
        <v>15</v>
      </c>
      <c r="K11" s="5">
        <f>IFERROR(1/VLOOKUP($A11,'KROSZTOSZOWICE-FOR'!B:C,2,0),"")</f>
        <v>35</v>
      </c>
      <c r="S11">
        <f t="shared" si="2"/>
        <v>0</v>
      </c>
    </row>
    <row r="12" spans="1:19" x14ac:dyDescent="0.25">
      <c r="A12" s="1">
        <v>11</v>
      </c>
      <c r="B12" s="1">
        <f t="shared" si="0"/>
        <v>5</v>
      </c>
      <c r="C12" s="5">
        <f t="shared" si="1"/>
        <v>1.6161251694651497</v>
      </c>
      <c r="D12" s="1" t="s">
        <v>41</v>
      </c>
      <c r="E12" s="1" t="s">
        <v>36</v>
      </c>
      <c r="F12" s="1" t="s">
        <v>98</v>
      </c>
      <c r="G12" s="5">
        <f>IFERROR(1/VLOOKUP($A12,'PRZEGĘDZA-LUX'!B:C,2,0),"")</f>
        <v>1.6666666666666667</v>
      </c>
      <c r="H12" s="5">
        <f>IFERROR(1/VLOOKUP($A12,'PALOWICE-HRM'!B:C,2,0),"")</f>
        <v>1.4074074074074074</v>
      </c>
      <c r="I12" s="5">
        <f>IFERROR(1/VLOOKUP($A12,'GLIWICE-PĘD'!B:C,2,0),"")</f>
        <v>1.4411764705882353</v>
      </c>
      <c r="J12" s="5">
        <f>IFERROR(1/VLOOKUP($A12,'RYBNIK-ENE'!B:C,2,0),"")</f>
        <v>1.7857142857142856</v>
      </c>
      <c r="K12" s="5">
        <f>IFERROR(1/VLOOKUP($A12,'KROSZTOSZOWICE-FOR'!B:C,2,0),"")</f>
        <v>1.7796610169491525</v>
      </c>
      <c r="S12">
        <f t="shared" si="2"/>
        <v>0</v>
      </c>
    </row>
    <row r="13" spans="1:19" x14ac:dyDescent="0.25">
      <c r="A13" s="1">
        <v>12</v>
      </c>
      <c r="B13" s="1">
        <f t="shared" si="0"/>
        <v>2</v>
      </c>
      <c r="C13" s="5">
        <f t="shared" si="1"/>
        <v>5.2087765957446805</v>
      </c>
      <c r="D13" s="1" t="s">
        <v>60</v>
      </c>
      <c r="E13" s="1" t="s">
        <v>61</v>
      </c>
      <c r="F13" s="1" t="s">
        <v>99</v>
      </c>
      <c r="G13" s="5" t="str">
        <f>IFERROR(1/VLOOKUP($A13,'PRZEGĘDZA-LUX'!B:C,2,0),"")</f>
        <v/>
      </c>
      <c r="H13" s="5" t="str">
        <f>IFERROR(1/VLOOKUP($A13,'PALOWICE-HRM'!B:C,2,0),"")</f>
        <v/>
      </c>
      <c r="I13" s="5">
        <f>IFERROR(1/VLOOKUP($A13,'GLIWICE-PĘD'!B:C,2,0),"")</f>
        <v>1.0425531914893618</v>
      </c>
      <c r="J13" s="5">
        <f>IFERROR(1/VLOOKUP($A13,'RYBNIK-ENE'!B:C,2,0),"")</f>
        <v>9.375</v>
      </c>
      <c r="K13" s="5" t="str">
        <f>IFERROR(1/VLOOKUP($A13,'KROSZTOSZOWICE-FOR'!B:C,2,0),"")</f>
        <v/>
      </c>
      <c r="S13">
        <f t="shared" si="2"/>
        <v>0</v>
      </c>
    </row>
    <row r="14" spans="1:19" x14ac:dyDescent="0.25">
      <c r="A14" s="1">
        <v>13</v>
      </c>
      <c r="B14" s="1">
        <f t="shared" si="0"/>
        <v>2</v>
      </c>
      <c r="C14" s="5">
        <f t="shared" si="1"/>
        <v>1.6413237924865831</v>
      </c>
      <c r="D14" s="1" t="s">
        <v>10</v>
      </c>
      <c r="E14" s="1" t="s">
        <v>11</v>
      </c>
      <c r="F14" s="1" t="s">
        <v>101</v>
      </c>
      <c r="G14" s="5">
        <f>IFERROR(1/VLOOKUP($A14,'PRZEGĘDZA-LUX'!B:C,2,0),"")</f>
        <v>1.5384615384615383</v>
      </c>
      <c r="H14" s="5" t="str">
        <f>IFERROR(1/VLOOKUP($A14,'PALOWICE-HRM'!B:C,2,0),"")</f>
        <v/>
      </c>
      <c r="I14" s="5" t="str">
        <f>IFERROR(1/VLOOKUP($A14,'GLIWICE-PĘD'!B:C,2,0),"")</f>
        <v/>
      </c>
      <c r="J14" s="5">
        <f>IFERROR(1/VLOOKUP($A14,'RYBNIK-ENE'!B:C,2,0),"")</f>
        <v>1.7441860465116279</v>
      </c>
      <c r="K14" s="5" t="str">
        <f>IFERROR(1/VLOOKUP($A14,'KROSZTOSZOWICE-FOR'!B:C,2,0),"")</f>
        <v/>
      </c>
      <c r="S14">
        <f t="shared" si="2"/>
        <v>0</v>
      </c>
    </row>
    <row r="15" spans="1:19" x14ac:dyDescent="0.25">
      <c r="A15" s="1">
        <v>14</v>
      </c>
      <c r="B15" s="1">
        <f t="shared" si="0"/>
        <v>1</v>
      </c>
      <c r="C15" s="5">
        <f t="shared" si="1"/>
        <v>2.6666666666666665</v>
      </c>
      <c r="D15" s="1" t="s">
        <v>56</v>
      </c>
      <c r="E15" s="1" t="s">
        <v>62</v>
      </c>
      <c r="F15" s="1" t="s">
        <v>98</v>
      </c>
      <c r="G15" s="5">
        <f>IFERROR(1/VLOOKUP($A15,'PRZEGĘDZA-LUX'!B:C,2,0),"")</f>
        <v>2.6666666666666665</v>
      </c>
      <c r="H15" s="5" t="str">
        <f>IFERROR(1/VLOOKUP($A15,'PALOWICE-HRM'!B:C,2,0),"")</f>
        <v/>
      </c>
      <c r="I15" s="5" t="str">
        <f>IFERROR(1/VLOOKUP($A15,'GLIWICE-PĘD'!B:C,2,0),"")</f>
        <v/>
      </c>
      <c r="J15" s="5" t="str">
        <f>IFERROR(1/VLOOKUP($A15,'RYBNIK-ENE'!B:C,2,0),"")</f>
        <v/>
      </c>
      <c r="K15" s="5" t="str">
        <f>IFERROR(1/VLOOKUP($A15,'KROSZTOSZOWICE-FOR'!B:C,2,0),"")</f>
        <v/>
      </c>
      <c r="S15">
        <f t="shared" si="2"/>
        <v>0</v>
      </c>
    </row>
    <row r="16" spans="1:19" x14ac:dyDescent="0.25">
      <c r="A16" s="1">
        <v>15</v>
      </c>
      <c r="B16" s="1">
        <f t="shared" si="0"/>
        <v>1</v>
      </c>
      <c r="C16" s="5">
        <f t="shared" si="1"/>
        <v>1.1764705882352942</v>
      </c>
      <c r="D16" s="1" t="s">
        <v>12</v>
      </c>
      <c r="E16" s="1" t="s">
        <v>13</v>
      </c>
      <c r="F16" s="1" t="s">
        <v>98</v>
      </c>
      <c r="G16" s="5">
        <f>IFERROR(1/VLOOKUP($A16,'PRZEGĘDZA-LUX'!B:C,2,0),"")</f>
        <v>1.1764705882352942</v>
      </c>
      <c r="H16" s="5" t="str">
        <f>IFERROR(1/VLOOKUP($A16,'PALOWICE-HRM'!B:C,2,0),"")</f>
        <v/>
      </c>
      <c r="I16" s="5" t="str">
        <f>IFERROR(1/VLOOKUP($A16,'GLIWICE-PĘD'!B:C,2,0),"")</f>
        <v/>
      </c>
      <c r="J16" s="5" t="str">
        <f>IFERROR(1/VLOOKUP($A16,'RYBNIK-ENE'!B:C,2,0),"")</f>
        <v/>
      </c>
      <c r="K16" s="5" t="str">
        <f>IFERROR(1/VLOOKUP($A16,'KROSZTOSZOWICE-FOR'!B:C,2,0),"")</f>
        <v/>
      </c>
      <c r="S16">
        <f t="shared" si="2"/>
        <v>0</v>
      </c>
    </row>
    <row r="17" spans="1:19" x14ac:dyDescent="0.25">
      <c r="A17" s="1">
        <v>16</v>
      </c>
      <c r="B17" s="1">
        <f t="shared" si="0"/>
        <v>2</v>
      </c>
      <c r="C17" s="5">
        <f t="shared" si="1"/>
        <v>5.8333333333333339</v>
      </c>
      <c r="D17" s="1" t="s">
        <v>63</v>
      </c>
      <c r="E17" s="1" t="s">
        <v>64</v>
      </c>
      <c r="F17" s="1" t="s">
        <v>101</v>
      </c>
      <c r="G17" s="5">
        <f>IFERROR(1/VLOOKUP($A17,'PRZEGĘDZA-LUX'!B:C,2,0),"")</f>
        <v>6.666666666666667</v>
      </c>
      <c r="H17" s="5" t="str">
        <f>IFERROR(1/VLOOKUP($A17,'PALOWICE-HRM'!B:C,2,0),"")</f>
        <v/>
      </c>
      <c r="I17" s="5" t="str">
        <f>IFERROR(1/VLOOKUP($A17,'GLIWICE-PĘD'!B:C,2,0),"")</f>
        <v/>
      </c>
      <c r="J17" s="5">
        <f>IFERROR(1/VLOOKUP($A17,'RYBNIK-ENE'!B:C,2,0),"")</f>
        <v>5</v>
      </c>
      <c r="K17" s="5" t="str">
        <f>IFERROR(1/VLOOKUP($A17,'KROSZTOSZOWICE-FOR'!B:C,2,0),"")</f>
        <v/>
      </c>
      <c r="S17">
        <f t="shared" si="2"/>
        <v>0</v>
      </c>
    </row>
    <row r="18" spans="1:19" x14ac:dyDescent="0.25">
      <c r="A18" s="1">
        <v>17</v>
      </c>
      <c r="B18" s="1">
        <f t="shared" si="0"/>
        <v>3</v>
      </c>
      <c r="C18" s="5">
        <f t="shared" si="1"/>
        <v>3.2663398692810457</v>
      </c>
      <c r="D18" s="1" t="s">
        <v>65</v>
      </c>
      <c r="E18" s="1" t="s">
        <v>66</v>
      </c>
      <c r="F18" s="1" t="s">
        <v>99</v>
      </c>
      <c r="G18" s="5" t="str">
        <f>IFERROR(1/VLOOKUP($A18,'PRZEGĘDZA-LUX'!B:C,2,0),"")</f>
        <v/>
      </c>
      <c r="H18" s="5">
        <f>IFERROR(1/VLOOKUP($A18,'PALOWICE-HRM'!B:C,2,0),"")</f>
        <v>3.166666666666667</v>
      </c>
      <c r="I18" s="5">
        <f>IFERROR(1/VLOOKUP($A18,'GLIWICE-PĘD'!B:C,2,0),"")</f>
        <v>2.8823529411764706</v>
      </c>
      <c r="J18" s="5" t="str">
        <f>IFERROR(1/VLOOKUP($A18,'RYBNIK-ENE'!B:C,2,0),"")</f>
        <v/>
      </c>
      <c r="K18" s="5">
        <f>IFERROR(1/VLOOKUP($A18,'KROSZTOSZOWICE-FOR'!B:C,2,0),"")</f>
        <v>3.75</v>
      </c>
      <c r="S18">
        <f t="shared" si="2"/>
        <v>0</v>
      </c>
    </row>
    <row r="19" spans="1:19" x14ac:dyDescent="0.25">
      <c r="A19" s="1">
        <v>18</v>
      </c>
      <c r="B19" s="1">
        <f t="shared" si="0"/>
        <v>2</v>
      </c>
      <c r="C19" s="5">
        <f t="shared" si="1"/>
        <v>1.4694594594594594</v>
      </c>
      <c r="D19" s="1" t="s">
        <v>67</v>
      </c>
      <c r="E19" s="1" t="s">
        <v>68</v>
      </c>
      <c r="F19" s="1" t="s">
        <v>99</v>
      </c>
      <c r="G19" s="5" t="str">
        <f>IFERROR(1/VLOOKUP($A19,'PRZEGĘDZA-LUX'!B:C,2,0),"")</f>
        <v/>
      </c>
      <c r="H19" s="5">
        <f>IFERROR(1/VLOOKUP($A19,'PALOWICE-HRM'!B:C,2,0),"")</f>
        <v>1.5199999999999998</v>
      </c>
      <c r="I19" s="5" t="str">
        <f>IFERROR(1/VLOOKUP($A19,'GLIWICE-PĘD'!B:C,2,0),"")</f>
        <v/>
      </c>
      <c r="J19" s="5" t="str">
        <f>IFERROR(1/VLOOKUP($A19,'RYBNIK-ENE'!B:C,2,0),"")</f>
        <v/>
      </c>
      <c r="K19" s="5">
        <f>IFERROR(1/VLOOKUP($A19,'KROSZTOSZOWICE-FOR'!B:C,2,0),"")</f>
        <v>1.4189189189189189</v>
      </c>
      <c r="S19">
        <f t="shared" si="2"/>
        <v>1</v>
      </c>
    </row>
    <row r="20" spans="1:19" x14ac:dyDescent="0.25">
      <c r="A20" s="1">
        <v>19</v>
      </c>
      <c r="B20" s="1">
        <f t="shared" si="0"/>
        <v>5</v>
      </c>
      <c r="C20" s="5">
        <f t="shared" si="1"/>
        <v>8.033766233766233</v>
      </c>
      <c r="D20" s="1" t="s">
        <v>69</v>
      </c>
      <c r="E20" s="1" t="s">
        <v>20</v>
      </c>
      <c r="F20" s="1" t="s">
        <v>99</v>
      </c>
      <c r="G20" s="5">
        <f>IFERROR(1/VLOOKUP($A20,'PRZEGĘDZA-LUX'!B:C,2,0),"")</f>
        <v>8</v>
      </c>
      <c r="H20" s="5">
        <f>IFERROR(1/VLOOKUP($A20,'PALOWICE-HRM'!B:C,2,0),"")</f>
        <v>9.5</v>
      </c>
      <c r="I20" s="5">
        <f>IFERROR(1/VLOOKUP($A20,'GLIWICE-PĘD'!B:C,2,0),"")</f>
        <v>4.4545454545454541</v>
      </c>
      <c r="J20" s="5">
        <f>IFERROR(1/VLOOKUP($A20,'RYBNIK-ENE'!B:C,2,0),"")</f>
        <v>10.714285714285714</v>
      </c>
      <c r="K20" s="5">
        <f>IFERROR(1/VLOOKUP($A20,'KROSZTOSZOWICE-FOR'!B:C,2,0),"")</f>
        <v>7.5</v>
      </c>
      <c r="S20">
        <f t="shared" si="2"/>
        <v>0</v>
      </c>
    </row>
    <row r="21" spans="1:19" x14ac:dyDescent="0.25">
      <c r="A21" s="1">
        <v>20</v>
      </c>
      <c r="B21" s="1">
        <f t="shared" si="0"/>
        <v>5</v>
      </c>
      <c r="C21" s="5">
        <f t="shared" si="1"/>
        <v>2.207393790849673</v>
      </c>
      <c r="D21" s="1" t="s">
        <v>25</v>
      </c>
      <c r="E21" s="1" t="s">
        <v>20</v>
      </c>
      <c r="F21" s="1" t="s">
        <v>99</v>
      </c>
      <c r="G21" s="5">
        <f>IFERROR(1/VLOOKUP($A21,'PRZEGĘDZA-LUX'!B:C,2,0),"")</f>
        <v>2.3529411764705883</v>
      </c>
      <c r="H21" s="5">
        <f>IFERROR(1/VLOOKUP($A21,'PALOWICE-HRM'!B:C,2,0),"")</f>
        <v>2.1111111111111112</v>
      </c>
      <c r="I21" s="5">
        <f>IFERROR(1/VLOOKUP($A21,'GLIWICE-PĘD'!B:C,2,0),"")</f>
        <v>2.0416666666666665</v>
      </c>
      <c r="J21" s="5">
        <f>IFERROR(1/VLOOKUP($A21,'RYBNIK-ENE'!B:C,2,0),"")</f>
        <v>2.34375</v>
      </c>
      <c r="K21" s="5">
        <f>IFERROR(1/VLOOKUP($A21,'KROSZTOSZOWICE-FOR'!B:C,2,0),"")</f>
        <v>2.1875</v>
      </c>
      <c r="S21">
        <f t="shared" si="2"/>
        <v>0</v>
      </c>
    </row>
    <row r="22" spans="1:19" x14ac:dyDescent="0.25">
      <c r="A22" s="1">
        <v>21</v>
      </c>
      <c r="B22" s="1">
        <f t="shared" si="0"/>
        <v>4</v>
      </c>
      <c r="C22" s="5">
        <f t="shared" si="1"/>
        <v>3.5150297619047617</v>
      </c>
      <c r="D22" s="1" t="s">
        <v>60</v>
      </c>
      <c r="E22" s="1" t="s">
        <v>48</v>
      </c>
      <c r="F22" s="1" t="s">
        <v>98</v>
      </c>
      <c r="G22" s="5">
        <f>IFERROR(1/VLOOKUP($A22,'PRZEGĘDZA-LUX'!B:C,2,0),"")</f>
        <v>5.7142857142857144</v>
      </c>
      <c r="H22" s="5" t="str">
        <f>IFERROR(1/VLOOKUP($A22,'PALOWICE-HRM'!B:C,2,0),"")</f>
        <v/>
      </c>
      <c r="I22" s="5">
        <f>IFERROR(1/VLOOKUP($A22,'GLIWICE-PĘD'!B:C,2,0),"")</f>
        <v>1.0208333333333333</v>
      </c>
      <c r="J22" s="5">
        <f>IFERROR(1/VLOOKUP($A22,'RYBNIK-ENE'!B:C,2,0),"")</f>
        <v>3.125</v>
      </c>
      <c r="K22" s="5">
        <f>IFERROR(1/VLOOKUP($A22,'KROSZTOSZOWICE-FOR'!B:C,2,0),"")</f>
        <v>4.2</v>
      </c>
      <c r="S22">
        <f t="shared" si="2"/>
        <v>0</v>
      </c>
    </row>
    <row r="23" spans="1:19" x14ac:dyDescent="0.25">
      <c r="A23" s="1">
        <v>22</v>
      </c>
      <c r="B23" s="1">
        <f t="shared" si="0"/>
        <v>3</v>
      </c>
      <c r="C23" s="5">
        <f t="shared" si="1"/>
        <v>2.8351449275362319</v>
      </c>
      <c r="D23" s="1" t="s">
        <v>60</v>
      </c>
      <c r="E23" s="1" t="s">
        <v>70</v>
      </c>
      <c r="F23" s="1" t="s">
        <v>100</v>
      </c>
      <c r="G23" s="5">
        <f>IFERROR(1/VLOOKUP($A23,'PRZEGĘDZA-LUX'!B:C,2,0),"")</f>
        <v>4</v>
      </c>
      <c r="H23" s="5">
        <f>IFERROR(1/VLOOKUP($A23,'PALOWICE-HRM'!B:C,2,0),"")</f>
        <v>2.375</v>
      </c>
      <c r="I23" s="5">
        <f>IFERROR(1/VLOOKUP($A23,'GLIWICE-PĘD'!B:C,2,0),"")</f>
        <v>2.1304347826086953</v>
      </c>
      <c r="J23" s="5" t="str">
        <f>IFERROR(1/VLOOKUP($A23,'RYBNIK-ENE'!B:C,2,0),"")</f>
        <v/>
      </c>
      <c r="K23" s="5" t="str">
        <f>IFERROR(1/VLOOKUP($A23,'KROSZTOSZOWICE-FOR'!B:C,2,0),"")</f>
        <v/>
      </c>
      <c r="S23">
        <f t="shared" si="2"/>
        <v>0</v>
      </c>
    </row>
    <row r="24" spans="1:19" x14ac:dyDescent="0.25">
      <c r="A24" s="1">
        <v>23</v>
      </c>
      <c r="B24" s="1">
        <f t="shared" si="0"/>
        <v>4</v>
      </c>
      <c r="C24" s="5">
        <f t="shared" si="1"/>
        <v>1.2418261562998405</v>
      </c>
      <c r="D24" s="1" t="s">
        <v>71</v>
      </c>
      <c r="E24" s="1" t="s">
        <v>70</v>
      </c>
      <c r="F24" s="1" t="s">
        <v>100</v>
      </c>
      <c r="G24" s="5">
        <f>IFERROR(1/VLOOKUP($A24,'PRZEGĘDZA-LUX'!B:C,2,0),"")</f>
        <v>1.3333333333333333</v>
      </c>
      <c r="H24" s="5">
        <f>IFERROR(1/VLOOKUP($A24,'PALOWICE-HRM'!B:C,2,0),"")</f>
        <v>1.1515151515151514</v>
      </c>
      <c r="I24" s="5">
        <f>IFERROR(1/VLOOKUP($A24,'GLIWICE-PĘD'!B:C,2,0),"")</f>
        <v>1.1666666666666667</v>
      </c>
      <c r="J24" s="5">
        <f>IFERROR(1/VLOOKUP($A24,'RYBNIK-ENE'!B:C,2,0),"")</f>
        <v>1.3157894736842106</v>
      </c>
      <c r="K24" s="5" t="str">
        <f>IFERROR(1/VLOOKUP($A24,'KROSZTOSZOWICE-FOR'!B:C,2,0),"")</f>
        <v/>
      </c>
      <c r="S24">
        <f t="shared" si="2"/>
        <v>1</v>
      </c>
    </row>
    <row r="25" spans="1:19" x14ac:dyDescent="0.25">
      <c r="A25" s="1">
        <v>24</v>
      </c>
      <c r="B25" s="1">
        <f t="shared" si="0"/>
        <v>2</v>
      </c>
      <c r="C25" s="5">
        <f t="shared" si="1"/>
        <v>5.384615384615385</v>
      </c>
      <c r="D25" s="1" t="s">
        <v>72</v>
      </c>
      <c r="E25" s="1" t="s">
        <v>73</v>
      </c>
      <c r="F25" s="1" t="s">
        <v>101</v>
      </c>
      <c r="G25" s="5" t="str">
        <f>IFERROR(1/VLOOKUP($A25,'PRZEGĘDZA-LUX'!B:C,2,0),"")</f>
        <v/>
      </c>
      <c r="H25" s="5" t="str">
        <f>IFERROR(1/VLOOKUP($A25,'PALOWICE-HRM'!B:C,2,0),"")</f>
        <v/>
      </c>
      <c r="I25" s="5" t="str">
        <f>IFERROR(1/VLOOKUP($A25,'GLIWICE-PĘD'!B:C,2,0),"")</f>
        <v/>
      </c>
      <c r="J25" s="5">
        <f>IFERROR(1/VLOOKUP($A25,'RYBNIK-ENE'!B:C,2,0),"")</f>
        <v>5.7692307692307692</v>
      </c>
      <c r="K25" s="5">
        <f>IFERROR(1/VLOOKUP($A25,'KROSZTOSZOWICE-FOR'!B:C,2,0),"")</f>
        <v>5</v>
      </c>
      <c r="S25">
        <f t="shared" si="2"/>
        <v>0</v>
      </c>
    </row>
    <row r="26" spans="1:19" x14ac:dyDescent="0.25">
      <c r="A26" s="1">
        <v>25</v>
      </c>
      <c r="B26" s="1">
        <f t="shared" si="0"/>
        <v>0</v>
      </c>
      <c r="C26" s="5" t="str">
        <f t="shared" si="1"/>
        <v/>
      </c>
      <c r="D26" s="1" t="s">
        <v>74</v>
      </c>
      <c r="E26" s="1" t="s">
        <v>75</v>
      </c>
      <c r="F26" s="1" t="s">
        <v>101</v>
      </c>
      <c r="G26" s="5" t="str">
        <f>IFERROR(1/VLOOKUP($A26,'PRZEGĘDZA-LUX'!B:C,2,0),"")</f>
        <v/>
      </c>
      <c r="H26" s="5" t="str">
        <f>IFERROR(1/VLOOKUP($A26,'PALOWICE-HRM'!B:C,2,0),"")</f>
        <v/>
      </c>
      <c r="I26" s="5" t="str">
        <f>IFERROR(1/VLOOKUP($A26,'GLIWICE-PĘD'!B:C,2,0),"")</f>
        <v/>
      </c>
      <c r="J26" s="5" t="str">
        <f>IFERROR(1/VLOOKUP($A26,'RYBNIK-ENE'!B:C,2,0),"")</f>
        <v/>
      </c>
      <c r="K26" s="5" t="str">
        <f>IFERROR(1/VLOOKUP($A26,'KROSZTOSZOWICE-FOR'!B:C,2,0),"")</f>
        <v/>
      </c>
      <c r="S26">
        <f t="shared" si="2"/>
        <v>0</v>
      </c>
    </row>
    <row r="27" spans="1:19" x14ac:dyDescent="0.25">
      <c r="A27" s="1">
        <v>26</v>
      </c>
      <c r="B27" s="1">
        <f t="shared" si="0"/>
        <v>3</v>
      </c>
      <c r="C27" s="5">
        <f t="shared" si="1"/>
        <v>21.361111111111111</v>
      </c>
      <c r="D27" s="1" t="s">
        <v>54</v>
      </c>
      <c r="E27" s="1" t="s">
        <v>76</v>
      </c>
      <c r="F27" s="1" t="s">
        <v>101</v>
      </c>
      <c r="G27" s="5">
        <f>IFERROR(1/VLOOKUP($A27,'PRZEGĘDZA-LUX'!B:C,2,0),"")</f>
        <v>13.333333333333334</v>
      </c>
      <c r="H27" s="5" t="str">
        <f>IFERROR(1/VLOOKUP($A27,'PALOWICE-HRM'!B:C,2,0),"")</f>
        <v/>
      </c>
      <c r="I27" s="5">
        <f>IFERROR(1/VLOOKUP($A27,'GLIWICE-PĘD'!B:C,2,0),"")</f>
        <v>24.500000000000004</v>
      </c>
      <c r="J27" s="5" t="str">
        <f>IFERROR(1/VLOOKUP($A27,'RYBNIK-ENE'!B:C,2,0),"")</f>
        <v/>
      </c>
      <c r="K27" s="5">
        <f>IFERROR(1/VLOOKUP($A27,'KROSZTOSZOWICE-FOR'!B:C,2,0),"")</f>
        <v>26.249999999999996</v>
      </c>
      <c r="S27">
        <f t="shared" si="2"/>
        <v>0</v>
      </c>
    </row>
    <row r="28" spans="1:19" x14ac:dyDescent="0.25">
      <c r="A28" s="1">
        <v>27</v>
      </c>
      <c r="B28" s="1">
        <f t="shared" si="0"/>
        <v>3</v>
      </c>
      <c r="C28" s="5">
        <f t="shared" si="1"/>
        <v>1.7782651072124755</v>
      </c>
      <c r="D28" s="1" t="s">
        <v>77</v>
      </c>
      <c r="E28" s="1" t="s">
        <v>78</v>
      </c>
      <c r="F28" s="1" t="s">
        <v>100</v>
      </c>
      <c r="G28" s="5">
        <f>IFERROR(1/VLOOKUP($A28,'PRZEGĘDZA-LUX'!B:C,2,0),"")</f>
        <v>2</v>
      </c>
      <c r="H28" s="5" t="str">
        <f>IFERROR(1/VLOOKUP($A28,'PALOWICE-HRM'!B:C,2,0),"")</f>
        <v/>
      </c>
      <c r="I28" s="5">
        <f>IFERROR(1/VLOOKUP($A28,'GLIWICE-PĘD'!B:C,2,0),"")</f>
        <v>1.3611111111111109</v>
      </c>
      <c r="J28" s="5">
        <f>IFERROR(1/VLOOKUP($A28,'RYBNIK-ENE'!B:C,2,0),"")</f>
        <v>1.9736842105263157</v>
      </c>
      <c r="K28" s="5" t="str">
        <f>IFERROR(1/VLOOKUP($A28,'KROSZTOSZOWICE-FOR'!B:C,2,0),"")</f>
        <v/>
      </c>
      <c r="S28">
        <f t="shared" si="2"/>
        <v>1</v>
      </c>
    </row>
    <row r="29" spans="1:19" x14ac:dyDescent="0.25">
      <c r="A29" s="1">
        <v>28</v>
      </c>
      <c r="B29" s="1">
        <f t="shared" si="0"/>
        <v>3</v>
      </c>
      <c r="C29" s="5">
        <f t="shared" si="1"/>
        <v>2.8952020202020203</v>
      </c>
      <c r="D29" s="1" t="s">
        <v>79</v>
      </c>
      <c r="E29" s="1" t="s">
        <v>80</v>
      </c>
      <c r="F29" s="1" t="s">
        <v>101</v>
      </c>
      <c r="G29" s="5">
        <f>IFERROR(1/VLOOKUP($A29,'PRZEGĘDZA-LUX'!B:C,2,0),"")</f>
        <v>3.3333333333333335</v>
      </c>
      <c r="H29" s="5" t="str">
        <f>IFERROR(1/VLOOKUP($A29,'PALOWICE-HRM'!B:C,2,0),"")</f>
        <v/>
      </c>
      <c r="I29" s="5">
        <f>IFERROR(1/VLOOKUP($A29,'GLIWICE-PĘD'!B:C,2,0),"")</f>
        <v>2.2272727272727271</v>
      </c>
      <c r="J29" s="5">
        <f>IFERROR(1/VLOOKUP($A29,'RYBNIK-ENE'!B:C,2,0),"")</f>
        <v>3.125</v>
      </c>
      <c r="K29" s="5" t="str">
        <f>IFERROR(1/VLOOKUP($A29,'KROSZTOSZOWICE-FOR'!B:C,2,0),"")</f>
        <v/>
      </c>
      <c r="S29">
        <f t="shared" si="2"/>
        <v>1</v>
      </c>
    </row>
    <row r="30" spans="1:19" x14ac:dyDescent="0.25">
      <c r="A30" s="1">
        <v>29</v>
      </c>
      <c r="B30" s="1">
        <f t="shared" si="0"/>
        <v>5</v>
      </c>
      <c r="C30" s="5">
        <f t="shared" si="1"/>
        <v>1.3906185703856111</v>
      </c>
      <c r="D30" s="1" t="s">
        <v>81</v>
      </c>
      <c r="E30" s="1" t="s">
        <v>82</v>
      </c>
      <c r="F30" s="1" t="s">
        <v>98</v>
      </c>
      <c r="G30" s="5">
        <f>IFERROR(1/VLOOKUP($A30,'PRZEGĘDZA-LUX'!B:C,2,0),"")</f>
        <v>1.1428571428571428</v>
      </c>
      <c r="H30" s="5">
        <f>IFERROR(1/VLOOKUP($A30,'PALOWICE-HRM'!B:C,2,0),"")</f>
        <v>1.3571428571428572</v>
      </c>
      <c r="I30" s="5">
        <f>IFERROR(1/VLOOKUP($A30,'GLIWICE-PĘD'!B:C,2,0),"")</f>
        <v>1.2894736842105263</v>
      </c>
      <c r="J30" s="5">
        <f>IFERROR(1/VLOOKUP($A30,'RYBNIK-ENE'!B:C,2,0),"")</f>
        <v>1.4423076923076923</v>
      </c>
      <c r="K30" s="5">
        <f>IFERROR(1/VLOOKUP($A30,'KROSZTOSZOWICE-FOR'!B:C,2,0),"")</f>
        <v>1.721311475409836</v>
      </c>
      <c r="S30">
        <f t="shared" si="2"/>
        <v>1</v>
      </c>
    </row>
    <row r="31" spans="1:19" x14ac:dyDescent="0.25">
      <c r="A31" s="1">
        <v>30</v>
      </c>
      <c r="B31" s="1">
        <f t="shared" si="0"/>
        <v>2</v>
      </c>
      <c r="C31" s="5">
        <f t="shared" si="1"/>
        <v>1.3444444444444446</v>
      </c>
      <c r="D31" s="1" t="s">
        <v>83</v>
      </c>
      <c r="E31" s="1" t="s">
        <v>84</v>
      </c>
      <c r="F31" s="1" t="s">
        <v>101</v>
      </c>
      <c r="G31" s="5">
        <f>IFERROR(1/VLOOKUP($A31,'PRZEGĘDZA-LUX'!B:C,2,0),"")</f>
        <v>1.6</v>
      </c>
      <c r="H31" s="5" t="str">
        <f>IFERROR(1/VLOOKUP($A31,'PALOWICE-HRM'!B:C,2,0),"")</f>
        <v/>
      </c>
      <c r="I31" s="5">
        <f>IFERROR(1/VLOOKUP($A31,'GLIWICE-PĘD'!B:C,2,0),"")</f>
        <v>1.0888888888888888</v>
      </c>
      <c r="J31" s="5" t="str">
        <f>IFERROR(1/VLOOKUP($A31,'RYBNIK-ENE'!B:C,2,0),"")</f>
        <v/>
      </c>
      <c r="K31" s="5" t="str">
        <f>IFERROR(1/VLOOKUP($A31,'KROSZTOSZOWICE-FOR'!B:C,2,0),"")</f>
        <v/>
      </c>
      <c r="S31">
        <f t="shared" si="2"/>
        <v>1</v>
      </c>
    </row>
    <row r="32" spans="1:19" x14ac:dyDescent="0.25">
      <c r="A32" s="1">
        <v>31</v>
      </c>
      <c r="B32" s="1">
        <f t="shared" si="0"/>
        <v>2</v>
      </c>
      <c r="C32" s="5">
        <f t="shared" si="1"/>
        <v>1.4528347996089932</v>
      </c>
      <c r="D32" s="1" t="s">
        <v>85</v>
      </c>
      <c r="E32" s="1" t="s">
        <v>86</v>
      </c>
      <c r="F32" s="1" t="s">
        <v>98</v>
      </c>
      <c r="G32" s="5">
        <f>IFERROR(1/VLOOKUP($A32,'PRZEGĘDZA-LUX'!B:C,2,0),"")</f>
        <v>1.2121212121212122</v>
      </c>
      <c r="H32" s="5" t="str">
        <f>IFERROR(1/VLOOKUP($A32,'PALOWICE-HRM'!B:C,2,0),"")</f>
        <v/>
      </c>
      <c r="I32" s="5" t="str">
        <f>IFERROR(1/VLOOKUP($A32,'GLIWICE-PĘD'!B:C,2,0),"")</f>
        <v/>
      </c>
      <c r="J32" s="5" t="str">
        <f>IFERROR(1/VLOOKUP($A32,'RYBNIK-ENE'!B:C,2,0),"")</f>
        <v/>
      </c>
      <c r="K32" s="5">
        <f>IFERROR(1/VLOOKUP($A32,'KROSZTOSZOWICE-FOR'!B:C,2,0),"")</f>
        <v>1.6935483870967742</v>
      </c>
      <c r="S32">
        <f t="shared" si="2"/>
        <v>1</v>
      </c>
    </row>
    <row r="33" spans="1:19" x14ac:dyDescent="0.25">
      <c r="A33" s="1">
        <v>32</v>
      </c>
      <c r="B33" s="1">
        <f t="shared" si="0"/>
        <v>3</v>
      </c>
      <c r="C33" s="5">
        <f t="shared" si="1"/>
        <v>1.8186042114078098</v>
      </c>
      <c r="D33" s="1" t="s">
        <v>87</v>
      </c>
      <c r="E33" s="1" t="s">
        <v>88</v>
      </c>
      <c r="F33" s="1" t="s">
        <v>101</v>
      </c>
      <c r="G33" s="5">
        <f>IFERROR(1/VLOOKUP($A33,'PRZEGĘDZA-LUX'!B:C,2,0),"")</f>
        <v>1.7391304347826089</v>
      </c>
      <c r="H33" s="5" t="str">
        <f>IFERROR(1/VLOOKUP($A33,'PALOWICE-HRM'!B:C,2,0),"")</f>
        <v/>
      </c>
      <c r="I33" s="5">
        <f>IFERROR(1/VLOOKUP($A33,'GLIWICE-PĘD'!B:C,2,0),"")</f>
        <v>1.6896551724137931</v>
      </c>
      <c r="J33" s="5">
        <f>IFERROR(1/VLOOKUP($A33,'RYBNIK-ENE'!B:C,2,0),"")</f>
        <v>2.0270270270270272</v>
      </c>
      <c r="K33" s="5" t="str">
        <f>IFERROR(1/VLOOKUP($A33,'KROSZTOSZOWICE-FOR'!B:C,2,0),"")</f>
        <v/>
      </c>
      <c r="S33">
        <f t="shared" si="2"/>
        <v>0</v>
      </c>
    </row>
    <row r="34" spans="1:19" x14ac:dyDescent="0.25">
      <c r="A34" s="1">
        <v>33</v>
      </c>
      <c r="B34" s="1">
        <f t="shared" si="0"/>
        <v>3</v>
      </c>
      <c r="C34" s="5">
        <f t="shared" si="1"/>
        <v>2.3776839691473834</v>
      </c>
      <c r="D34" s="1" t="s">
        <v>31</v>
      </c>
      <c r="E34" s="1" t="s">
        <v>89</v>
      </c>
      <c r="F34" s="1" t="s">
        <v>101</v>
      </c>
      <c r="G34" s="5" t="str">
        <f>IFERROR(1/VLOOKUP($A34,'PRZEGĘDZA-LUX'!B:C,2,0),"")</f>
        <v/>
      </c>
      <c r="H34" s="5" t="str">
        <f>IFERROR(1/VLOOKUP($A34,'PALOWICE-HRM'!B:C,2,0),"")</f>
        <v/>
      </c>
      <c r="I34" s="5">
        <f>IFERROR(1/VLOOKUP($A34,'GLIWICE-PĘD'!B:C,2,0),"")</f>
        <v>3.7692307692307692</v>
      </c>
      <c r="J34" s="5">
        <f>IFERROR(1/VLOOKUP($A34,'RYBNIK-ENE'!B:C,2,0),"")</f>
        <v>2.0833333333333335</v>
      </c>
      <c r="K34" s="5">
        <f>IFERROR(1/VLOOKUP($A34,'KROSZTOSZOWICE-FOR'!B:C,2,0),"")</f>
        <v>1.2804878048780488</v>
      </c>
      <c r="S34">
        <f t="shared" si="2"/>
        <v>1</v>
      </c>
    </row>
    <row r="35" spans="1:19" x14ac:dyDescent="0.25">
      <c r="A35" s="1">
        <v>34</v>
      </c>
      <c r="B35" s="1">
        <f t="shared" si="0"/>
        <v>1</v>
      </c>
      <c r="C35" s="5">
        <f t="shared" si="1"/>
        <v>1.0256410256410258</v>
      </c>
      <c r="D35" s="1" t="s">
        <v>46</v>
      </c>
      <c r="E35" s="1" t="s">
        <v>47</v>
      </c>
      <c r="F35" s="1" t="s">
        <v>98</v>
      </c>
      <c r="G35" s="5">
        <f>IFERROR(1/VLOOKUP($A35,'PRZEGĘDZA-LUX'!B:C,2,0),"")</f>
        <v>1.0256410256410258</v>
      </c>
      <c r="H35" s="5" t="str">
        <f>IFERROR(1/VLOOKUP($A35,'PALOWICE-HRM'!B:C,2,0),"")</f>
        <v/>
      </c>
      <c r="I35" s="5" t="str">
        <f>IFERROR(1/VLOOKUP($A35,'GLIWICE-PĘD'!B:C,2,0),"")</f>
        <v/>
      </c>
      <c r="J35" s="5" t="str">
        <f>IFERROR(1/VLOOKUP($A35,'RYBNIK-ENE'!B:C,2,0),"")</f>
        <v/>
      </c>
      <c r="K35" s="5" t="str">
        <f>IFERROR(1/VLOOKUP($A35,'KROSZTOSZOWICE-FOR'!B:C,2,0),"")</f>
        <v/>
      </c>
      <c r="S35">
        <f t="shared" si="2"/>
        <v>1</v>
      </c>
    </row>
    <row r="36" spans="1:19" x14ac:dyDescent="0.25">
      <c r="A36" s="1">
        <v>35</v>
      </c>
      <c r="B36" s="1">
        <f t="shared" si="0"/>
        <v>0</v>
      </c>
      <c r="C36" s="5" t="str">
        <f t="shared" si="1"/>
        <v/>
      </c>
      <c r="D36" s="1" t="s">
        <v>72</v>
      </c>
      <c r="E36" s="1" t="s">
        <v>90</v>
      </c>
      <c r="F36" s="1" t="s">
        <v>101</v>
      </c>
      <c r="G36" s="5" t="str">
        <f>IFERROR(1/VLOOKUP($A36,'PRZEGĘDZA-LUX'!B:C,2,0),"")</f>
        <v/>
      </c>
      <c r="H36" s="5" t="str">
        <f>IFERROR(1/VLOOKUP($A36,'PALOWICE-HRM'!B:C,2,0),"")</f>
        <v/>
      </c>
      <c r="I36" s="5" t="str">
        <f>IFERROR(1/VLOOKUP($A36,'GLIWICE-PĘD'!B:C,2,0),"")</f>
        <v/>
      </c>
      <c r="J36" s="5" t="str">
        <f>IFERROR(1/VLOOKUP($A36,'RYBNIK-ENE'!B:C,2,0),"")</f>
        <v/>
      </c>
      <c r="K36" s="5" t="str">
        <f>IFERROR(1/VLOOKUP($A36,'KROSZTOSZOWICE-FOR'!B:C,2,0),"")</f>
        <v/>
      </c>
      <c r="S36">
        <f t="shared" si="2"/>
        <v>0</v>
      </c>
    </row>
    <row r="37" spans="1:19" x14ac:dyDescent="0.25">
      <c r="A37" s="1">
        <v>36</v>
      </c>
      <c r="B37" s="1">
        <f t="shared" si="0"/>
        <v>4</v>
      </c>
      <c r="C37" s="5">
        <f t="shared" si="1"/>
        <v>2.1661451298906851</v>
      </c>
      <c r="D37" s="1" t="s">
        <v>25</v>
      </c>
      <c r="E37" s="1" t="s">
        <v>91</v>
      </c>
      <c r="F37" s="1" t="s">
        <v>98</v>
      </c>
      <c r="G37" s="5">
        <f>IFERROR(1/VLOOKUP($A37,'PRZEGĘDZA-LUX'!B:C,2,0),"")</f>
        <v>2.1052631578947367</v>
      </c>
      <c r="H37" s="5" t="str">
        <f>IFERROR(1/VLOOKUP($A37,'PALOWICE-HRM'!B:C,2,0),"")</f>
        <v/>
      </c>
      <c r="I37" s="5">
        <f>IFERROR(1/VLOOKUP($A37,'GLIWICE-PĘD'!B:C,2,0),"")</f>
        <v>1.5312500000000002</v>
      </c>
      <c r="J37" s="5">
        <f>IFERROR(1/VLOOKUP($A37,'RYBNIK-ENE'!B:C,2,0),"")</f>
        <v>2.5862068965517242</v>
      </c>
      <c r="K37" s="5">
        <f>IFERROR(1/VLOOKUP($A37,'KROSZTOSZOWICE-FOR'!B:C,2,0),"")</f>
        <v>2.441860465116279</v>
      </c>
      <c r="S37">
        <f t="shared" si="2"/>
        <v>0</v>
      </c>
    </row>
    <row r="38" spans="1:19" x14ac:dyDescent="0.25">
      <c r="A38" s="1">
        <v>37</v>
      </c>
      <c r="B38" s="1">
        <f t="shared" si="0"/>
        <v>4</v>
      </c>
      <c r="C38" s="5">
        <f t="shared" si="1"/>
        <v>2.6072283898896802</v>
      </c>
      <c r="D38" s="1" t="s">
        <v>60</v>
      </c>
      <c r="E38" s="1" t="s">
        <v>92</v>
      </c>
      <c r="F38" s="1" t="s">
        <v>100</v>
      </c>
      <c r="G38" s="5">
        <f>IFERROR(1/VLOOKUP($A38,'PRZEGĘDZA-LUX'!B:C,2,0),"")</f>
        <v>3.6363636363636362</v>
      </c>
      <c r="H38" s="5">
        <f>IFERROR(1/VLOOKUP($A38,'PALOWICE-HRM'!B:C,2,0),"")</f>
        <v>2.5333333333333332</v>
      </c>
      <c r="I38" s="5">
        <f>IFERROR(1/VLOOKUP($A38,'GLIWICE-PĘD'!B:C,2,0),"")</f>
        <v>1.5806451612903225</v>
      </c>
      <c r="J38" s="5">
        <f>IFERROR(1/VLOOKUP($A38,'RYBNIK-ENE'!B:C,2,0),"")</f>
        <v>2.6785714285714284</v>
      </c>
      <c r="K38" s="5" t="str">
        <f>IFERROR(1/VLOOKUP($A38,'KROSZTOSZOWICE-FOR'!B:C,2,0),"")</f>
        <v/>
      </c>
      <c r="S38">
        <f t="shared" si="2"/>
        <v>0</v>
      </c>
    </row>
    <row r="39" spans="1:19" x14ac:dyDescent="0.25">
      <c r="A39" s="1">
        <v>38</v>
      </c>
      <c r="B39" s="1">
        <f t="shared" si="0"/>
        <v>3</v>
      </c>
      <c r="C39" s="5">
        <f t="shared" si="1"/>
        <v>1.2494511417566094</v>
      </c>
      <c r="D39" s="1" t="s">
        <v>93</v>
      </c>
      <c r="E39" s="1" t="s">
        <v>94</v>
      </c>
      <c r="F39" s="1" t="s">
        <v>100</v>
      </c>
      <c r="G39" s="5">
        <f>IFERROR(1/VLOOKUP($A39,'PRZEGĘDZA-LUX'!B:C,2,0),"")</f>
        <v>1.3793103448275863</v>
      </c>
      <c r="H39" s="5" t="str">
        <f>IFERROR(1/VLOOKUP($A39,'PALOWICE-HRM'!B:C,2,0),"")</f>
        <v/>
      </c>
      <c r="I39" s="5">
        <f>IFERROR(1/VLOOKUP($A39,'GLIWICE-PĘD'!B:C,2,0),"")</f>
        <v>1.1395348837209303</v>
      </c>
      <c r="J39" s="5">
        <f>IFERROR(1/VLOOKUP($A39,'RYBNIK-ENE'!B:C,2,0),"")</f>
        <v>1.2295081967213115</v>
      </c>
      <c r="K39" s="5" t="str">
        <f>IFERROR(1/VLOOKUP($A39,'KROSZTOSZOWICE-FOR'!B:C,2,0),"")</f>
        <v/>
      </c>
      <c r="S39">
        <f t="shared" si="2"/>
        <v>1</v>
      </c>
    </row>
    <row r="40" spans="1:19" x14ac:dyDescent="0.25">
      <c r="A40" s="1">
        <v>39</v>
      </c>
      <c r="B40" s="1">
        <f t="shared" si="0"/>
        <v>3</v>
      </c>
      <c r="C40" s="5">
        <f t="shared" si="1"/>
        <v>5.1236383442265794</v>
      </c>
      <c r="D40" s="1" t="s">
        <v>15</v>
      </c>
      <c r="E40" s="1" t="s">
        <v>16</v>
      </c>
      <c r="F40" s="1" t="s">
        <v>99</v>
      </c>
      <c r="G40" s="5">
        <f>IFERROR(1/VLOOKUP($A40,'PRZEGĘDZA-LUX'!B:C,2,0),"")</f>
        <v>4.4444444444444446</v>
      </c>
      <c r="H40" s="5">
        <f>IFERROR(1/VLOOKUP($A40,'PALOWICE-HRM'!B:C,2,0),"")</f>
        <v>4.75</v>
      </c>
      <c r="I40" s="5" t="str">
        <f>IFERROR(1/VLOOKUP($A40,'GLIWICE-PĘD'!B:C,2,0),"")</f>
        <v/>
      </c>
      <c r="J40" s="5" t="str">
        <f>IFERROR(1/VLOOKUP($A40,'RYBNIK-ENE'!B:C,2,0),"")</f>
        <v/>
      </c>
      <c r="K40" s="5">
        <f>IFERROR(1/VLOOKUP($A40,'KROSZTOSZOWICE-FOR'!B:C,2,0),"")</f>
        <v>6.1764705882352935</v>
      </c>
      <c r="S40">
        <f t="shared" si="2"/>
        <v>0</v>
      </c>
    </row>
    <row r="41" spans="1:19" x14ac:dyDescent="0.25">
      <c r="A41" s="1">
        <v>40</v>
      </c>
      <c r="B41" s="1">
        <f t="shared" si="0"/>
        <v>3</v>
      </c>
      <c r="C41" s="5">
        <f t="shared" si="1"/>
        <v>2.1156898656898657</v>
      </c>
      <c r="D41" s="1" t="s">
        <v>23</v>
      </c>
      <c r="E41" s="1" t="s">
        <v>24</v>
      </c>
      <c r="F41" s="1" t="s">
        <v>99</v>
      </c>
      <c r="G41" s="5">
        <f>IFERROR(1/VLOOKUP($A41,'PRZEGĘDZA-LUX'!B:C,2,0),"")</f>
        <v>1.9047619047619047</v>
      </c>
      <c r="H41" s="5" t="str">
        <f>IFERROR(1/VLOOKUP($A41,'PALOWICE-HRM'!B:C,2,0),"")</f>
        <v/>
      </c>
      <c r="I41" s="5">
        <f>IFERROR(1/VLOOKUP($A41,'GLIWICE-PĘD'!B:C,2,0),"")</f>
        <v>1.75</v>
      </c>
      <c r="J41" s="5" t="str">
        <f>IFERROR(1/VLOOKUP($A41,'RYBNIK-ENE'!B:C,2,0),"")</f>
        <v/>
      </c>
      <c r="K41" s="5">
        <f>IFERROR(1/VLOOKUP($A41,'KROSZTOSZOWICE-FOR'!B:C,2,0),"")</f>
        <v>2.6923076923076921</v>
      </c>
      <c r="S41">
        <f t="shared" si="2"/>
        <v>0</v>
      </c>
    </row>
    <row r="42" spans="1:19" x14ac:dyDescent="0.25">
      <c r="A42" s="1">
        <v>41</v>
      </c>
      <c r="B42" s="1">
        <f t="shared" si="0"/>
        <v>1</v>
      </c>
      <c r="C42" s="5">
        <f t="shared" si="1"/>
        <v>2.2222222222222223</v>
      </c>
      <c r="D42" s="1" t="s">
        <v>21</v>
      </c>
      <c r="E42" s="1" t="s">
        <v>22</v>
      </c>
      <c r="F42" s="1" t="s">
        <v>99</v>
      </c>
      <c r="G42" s="5">
        <f>IFERROR(1/VLOOKUP($A42,'PRZEGĘDZA-LUX'!B:C,2,0),"")</f>
        <v>2.2222222222222223</v>
      </c>
      <c r="H42" s="5" t="str">
        <f>IFERROR(1/VLOOKUP($A42,'PALOWICE-HRM'!B:C,2,0),"")</f>
        <v/>
      </c>
      <c r="I42" s="5" t="str">
        <f>IFERROR(1/VLOOKUP($A42,'GLIWICE-PĘD'!B:C,2,0),"")</f>
        <v/>
      </c>
      <c r="J42" s="5" t="str">
        <f>IFERROR(1/VLOOKUP($A42,'RYBNIK-ENE'!B:C,2,0),"")</f>
        <v/>
      </c>
      <c r="K42" s="5" t="str">
        <f>IFERROR(1/VLOOKUP($A42,'KROSZTOSZOWICE-FOR'!B:C,2,0),"")</f>
        <v/>
      </c>
      <c r="S42">
        <f t="shared" si="2"/>
        <v>0</v>
      </c>
    </row>
    <row r="43" spans="1:19" x14ac:dyDescent="0.25">
      <c r="A43" s="1">
        <v>42</v>
      </c>
      <c r="B43" s="1">
        <f t="shared" si="0"/>
        <v>3</v>
      </c>
      <c r="C43" s="5">
        <f t="shared" si="1"/>
        <v>1.3982315648982315</v>
      </c>
      <c r="D43" s="1" t="s">
        <v>27</v>
      </c>
      <c r="E43" s="1" t="s">
        <v>28</v>
      </c>
      <c r="F43" s="1" t="s">
        <v>150</v>
      </c>
      <c r="G43" s="5">
        <f>IFERROR(1/VLOOKUP($A43,'PRZEGĘDZA-LUX'!B:C,2,0),"")</f>
        <v>1.4814814814814814</v>
      </c>
      <c r="H43" s="5" t="str">
        <f>IFERROR(1/VLOOKUP($A43,'PALOWICE-HRM'!B:C,2,0),"")</f>
        <v/>
      </c>
      <c r="I43" s="5">
        <f>IFERROR(1/VLOOKUP($A43,'GLIWICE-PĘD'!B:C,2,0),"")</f>
        <v>1.3243243243243243</v>
      </c>
      <c r="J43" s="5">
        <f>IFERROR(1/VLOOKUP($A43,'RYBNIK-ENE'!B:C,2,0),"")</f>
        <v>1.3888888888888888</v>
      </c>
      <c r="K43" s="5" t="str">
        <f>IFERROR(1/VLOOKUP($A43,'KROSZTOSZOWICE-FOR'!B:C,2,0),"")</f>
        <v/>
      </c>
      <c r="S43">
        <f t="shared" si="2"/>
        <v>1</v>
      </c>
    </row>
    <row r="44" spans="1:19" x14ac:dyDescent="0.25">
      <c r="A44" s="1">
        <v>43</v>
      </c>
      <c r="B44" s="1">
        <f t="shared" si="0"/>
        <v>5</v>
      </c>
      <c r="C44" s="5">
        <f t="shared" si="1"/>
        <v>2.8647474747474746</v>
      </c>
      <c r="D44" s="1" t="s">
        <v>25</v>
      </c>
      <c r="E44" s="1" t="s">
        <v>26</v>
      </c>
      <c r="F44" s="1" t="s">
        <v>98</v>
      </c>
      <c r="G44" s="5">
        <f>IFERROR(1/VLOOKUP($A44,'PRZEGĘDZA-LUX'!B:C,2,0),"")</f>
        <v>1.8181818181818181</v>
      </c>
      <c r="H44" s="5">
        <f>IFERROR(1/VLOOKUP($A44,'PALOWICE-HRM'!B:C,2,0),"")</f>
        <v>2</v>
      </c>
      <c r="I44" s="5">
        <f>IFERROR(1/VLOOKUP($A44,'GLIWICE-PĘD'!B:C,2,0),"")</f>
        <v>2.4499999999999997</v>
      </c>
      <c r="J44" s="5">
        <f>IFERROR(1/VLOOKUP($A44,'RYBNIK-ENE'!B:C,2,0),"")</f>
        <v>4.166666666666667</v>
      </c>
      <c r="K44" s="5">
        <f>IFERROR(1/VLOOKUP($A44,'KROSZTOSZOWICE-FOR'!B:C,2,0),"")</f>
        <v>3.8888888888888893</v>
      </c>
      <c r="S44">
        <f t="shared" si="2"/>
        <v>0</v>
      </c>
    </row>
    <row r="45" spans="1:19" x14ac:dyDescent="0.25">
      <c r="A45" s="1">
        <v>44</v>
      </c>
      <c r="B45" s="1">
        <f t="shared" si="0"/>
        <v>3</v>
      </c>
      <c r="C45" s="5">
        <f t="shared" si="1"/>
        <v>1.060003015226896</v>
      </c>
      <c r="D45" s="1" t="s">
        <v>35</v>
      </c>
      <c r="E45" s="1" t="s">
        <v>36</v>
      </c>
      <c r="F45" s="1" t="s">
        <v>98</v>
      </c>
      <c r="G45" s="5">
        <f>IFERROR(1/VLOOKUP($A45,'PRZEGĘDZA-LUX'!B:C,2,0),"")</f>
        <v>1</v>
      </c>
      <c r="H45" s="5" t="str">
        <f>IFERROR(1/VLOOKUP($A45,'PALOWICE-HRM'!B:C,2,0),"")</f>
        <v/>
      </c>
      <c r="I45" s="5" t="str">
        <f>IFERROR(1/VLOOKUP($A45,'GLIWICE-PĘD'!B:C,2,0),"")</f>
        <v/>
      </c>
      <c r="J45" s="5">
        <f>IFERROR(1/VLOOKUP($A45,'RYBNIK-ENE'!B:C,2,0),"")</f>
        <v>1.119402985074627</v>
      </c>
      <c r="K45" s="5">
        <f>IFERROR(1/VLOOKUP($A45,'KROSZTOSZOWICE-FOR'!B:C,2,0),"")</f>
        <v>1.0606060606060606</v>
      </c>
      <c r="S45">
        <f t="shared" si="2"/>
        <v>1</v>
      </c>
    </row>
    <row r="46" spans="1:19" x14ac:dyDescent="0.25">
      <c r="A46" s="1">
        <v>45</v>
      </c>
      <c r="B46" s="1">
        <f t="shared" si="0"/>
        <v>1</v>
      </c>
      <c r="C46" s="5">
        <f t="shared" si="1"/>
        <v>1.4285714285714286</v>
      </c>
      <c r="D46" s="1" t="s">
        <v>29</v>
      </c>
      <c r="E46" s="1" t="s">
        <v>30</v>
      </c>
      <c r="F46" s="1" t="s">
        <v>99</v>
      </c>
      <c r="G46" s="5">
        <f>IFERROR(1/VLOOKUP($A46,'PRZEGĘDZA-LUX'!B:C,2,0),"")</f>
        <v>1.4285714285714286</v>
      </c>
      <c r="H46" s="5" t="str">
        <f>IFERROR(1/VLOOKUP($A46,'PALOWICE-HRM'!B:C,2,0),"")</f>
        <v/>
      </c>
      <c r="I46" s="5" t="str">
        <f>IFERROR(1/VLOOKUP($A46,'GLIWICE-PĘD'!B:C,2,0),"")</f>
        <v/>
      </c>
      <c r="J46" s="5" t="str">
        <f>IFERROR(1/VLOOKUP($A46,'RYBNIK-ENE'!B:C,2,0),"")</f>
        <v/>
      </c>
      <c r="K46" s="5" t="str">
        <f>IFERROR(1/VLOOKUP($A46,'KROSZTOSZOWICE-FOR'!B:C,2,0),"")</f>
        <v/>
      </c>
      <c r="S46">
        <f t="shared" si="2"/>
        <v>1</v>
      </c>
    </row>
    <row r="47" spans="1:19" x14ac:dyDescent="0.25">
      <c r="A47" s="1">
        <v>46</v>
      </c>
      <c r="B47" s="1">
        <f t="shared" si="0"/>
        <v>4</v>
      </c>
      <c r="C47" s="5">
        <f t="shared" si="1"/>
        <v>54.125</v>
      </c>
      <c r="D47" s="1" t="s">
        <v>12</v>
      </c>
      <c r="E47" s="1" t="s">
        <v>14</v>
      </c>
      <c r="F47" s="1" t="s">
        <v>98</v>
      </c>
      <c r="G47" s="5">
        <f>IFERROR(1/VLOOKUP($A47,'PRZEGĘDZA-LUX'!B:C,2,0),"")</f>
        <v>40</v>
      </c>
      <c r="H47" s="5" t="str">
        <f>IFERROR(1/VLOOKUP($A47,'PALOWICE-HRM'!B:C,2,0),"")</f>
        <v/>
      </c>
      <c r="I47" s="5">
        <f>IFERROR(1/VLOOKUP($A47,'GLIWICE-PĘD'!B:C,2,0),"")</f>
        <v>49.000000000000007</v>
      </c>
      <c r="J47" s="5">
        <f>IFERROR(1/VLOOKUP($A47,'RYBNIK-ENE'!B:C,2,0),"")</f>
        <v>75</v>
      </c>
      <c r="K47" s="5">
        <f>IFERROR(1/VLOOKUP($A47,'KROSZTOSZOWICE-FOR'!B:C,2,0),"")</f>
        <v>52.499999999999993</v>
      </c>
      <c r="S47">
        <f t="shared" si="2"/>
        <v>0</v>
      </c>
    </row>
    <row r="48" spans="1:19" x14ac:dyDescent="0.25">
      <c r="A48" s="1">
        <v>47</v>
      </c>
      <c r="B48" s="1">
        <f t="shared" si="0"/>
        <v>4</v>
      </c>
      <c r="C48" s="5">
        <f t="shared" si="1"/>
        <v>1.1328318466249501</v>
      </c>
      <c r="D48" s="1" t="s">
        <v>33</v>
      </c>
      <c r="E48" s="1" t="s">
        <v>34</v>
      </c>
      <c r="F48" s="1" t="s">
        <v>98</v>
      </c>
      <c r="G48" s="5">
        <f>IFERROR(1/VLOOKUP($A48,'PRZEGĘDZA-LUX'!B:C,2,0),"")</f>
        <v>1.0810810810810809</v>
      </c>
      <c r="H48" s="5">
        <f>IFERROR(1/VLOOKUP($A48,'PALOWICE-HRM'!B:C,2,0),"")</f>
        <v>1.0857142857142856</v>
      </c>
      <c r="I48" s="5" t="str">
        <f>IFERROR(1/VLOOKUP($A48,'GLIWICE-PĘD'!B:C,2,0),"")</f>
        <v/>
      </c>
      <c r="J48" s="5">
        <f>IFERROR(1/VLOOKUP($A48,'RYBNIK-ENE'!B:C,2,0),"")</f>
        <v>1.2931034482758621</v>
      </c>
      <c r="K48" s="5">
        <f>IFERROR(1/VLOOKUP($A48,'KROSZTOSZOWICE-FOR'!B:C,2,0),"")</f>
        <v>1.0714285714285714</v>
      </c>
      <c r="S48">
        <f t="shared" si="2"/>
        <v>1</v>
      </c>
    </row>
    <row r="49" spans="1:19" x14ac:dyDescent="0.25">
      <c r="A49" s="1">
        <v>48</v>
      </c>
      <c r="B49" s="1">
        <f t="shared" si="0"/>
        <v>4</v>
      </c>
      <c r="C49" s="5">
        <f t="shared" si="1"/>
        <v>3.0577731092436973</v>
      </c>
      <c r="D49" s="1" t="s">
        <v>17</v>
      </c>
      <c r="E49" s="1" t="s">
        <v>18</v>
      </c>
      <c r="F49" s="1" t="s">
        <v>98</v>
      </c>
      <c r="G49" s="5">
        <f>IFERROR(1/VLOOKUP($A49,'PRZEGĘDZA-LUX'!B:C,2,0),"")</f>
        <v>2.8571428571428572</v>
      </c>
      <c r="H49" s="5">
        <f>IFERROR(1/VLOOKUP($A49,'PALOWICE-HRM'!B:C,2,0),"")</f>
        <v>2.7142857142857144</v>
      </c>
      <c r="I49" s="5" t="str">
        <f>IFERROR(1/VLOOKUP($A49,'GLIWICE-PĘD'!B:C,2,0),"")</f>
        <v/>
      </c>
      <c r="J49" s="5">
        <f>IFERROR(1/VLOOKUP($A49,'RYBNIK-ENE'!B:C,2,0),"")</f>
        <v>3.5714285714285712</v>
      </c>
      <c r="K49" s="5">
        <f>IFERROR(1/VLOOKUP($A49,'KROSZTOSZOWICE-FOR'!B:C,2,0),"")</f>
        <v>3.0882352941176467</v>
      </c>
      <c r="S49">
        <f t="shared" si="2"/>
        <v>0</v>
      </c>
    </row>
    <row r="50" spans="1:19" x14ac:dyDescent="0.25">
      <c r="A50" s="1">
        <v>49</v>
      </c>
      <c r="B50" s="1">
        <f t="shared" si="0"/>
        <v>3</v>
      </c>
      <c r="C50" s="5">
        <f t="shared" si="1"/>
        <v>4.1833333333333336</v>
      </c>
      <c r="D50" s="1" t="s">
        <v>19</v>
      </c>
      <c r="E50" s="1" t="s">
        <v>20</v>
      </c>
      <c r="F50" s="1" t="s">
        <v>99</v>
      </c>
      <c r="G50" s="5">
        <f>IFERROR(1/VLOOKUP($A50,'PRZEGĘDZA-LUX'!B:C,2,0),"")</f>
        <v>2.5</v>
      </c>
      <c r="H50" s="5">
        <f>IFERROR(1/VLOOKUP($A50,'PALOWICE-HRM'!B:C,2,0),"")</f>
        <v>3.8000000000000003</v>
      </c>
      <c r="I50" s="5" t="str">
        <f>IFERROR(1/VLOOKUP($A50,'GLIWICE-PĘD'!B:C,2,0),"")</f>
        <v/>
      </c>
      <c r="J50" s="5">
        <f>IFERROR(1/VLOOKUP($A50,'RYBNIK-ENE'!B:C,2,0),"")</f>
        <v>6.25</v>
      </c>
      <c r="K50" s="5" t="str">
        <f>IFERROR(1/VLOOKUP($A50,'KROSZTOSZOWICE-FOR'!B:C,2,0),"")</f>
        <v/>
      </c>
      <c r="S50">
        <f t="shared" si="2"/>
        <v>0</v>
      </c>
    </row>
    <row r="51" spans="1:19" x14ac:dyDescent="0.25">
      <c r="A51" s="1">
        <v>50</v>
      </c>
      <c r="B51" s="1">
        <f t="shared" si="0"/>
        <v>2</v>
      </c>
      <c r="C51" s="5">
        <f t="shared" si="1"/>
        <v>1.1684587813620073</v>
      </c>
      <c r="D51" s="1" t="s">
        <v>31</v>
      </c>
      <c r="E51" s="1" t="s">
        <v>32</v>
      </c>
      <c r="F51" s="1" t="s">
        <v>98</v>
      </c>
      <c r="G51" s="5">
        <f>IFERROR(1/VLOOKUP($A51,'PRZEGĘDZA-LUX'!B:C,2,0),"")</f>
        <v>1.1111111111111112</v>
      </c>
      <c r="H51" s="5">
        <f>IFERROR(1/VLOOKUP($A51,'PALOWICE-HRM'!B:C,2,0),"")</f>
        <v>1.2258064516129032</v>
      </c>
      <c r="I51" s="5" t="str">
        <f>IFERROR(1/VLOOKUP($A51,'GLIWICE-PĘD'!B:C,2,0),"")</f>
        <v/>
      </c>
      <c r="J51" s="5" t="str">
        <f>IFERROR(1/VLOOKUP($A51,'RYBNIK-ENE'!B:C,2,0),"")</f>
        <v/>
      </c>
      <c r="K51" s="5" t="str">
        <f>IFERROR(1/VLOOKUP($A51,'KROSZTOSZOWICE-FOR'!B:C,2,0),"")</f>
        <v/>
      </c>
      <c r="S51">
        <f t="shared" si="2"/>
        <v>1</v>
      </c>
    </row>
    <row r="52" spans="1:19" x14ac:dyDescent="0.25">
      <c r="A52" s="1">
        <v>51</v>
      </c>
      <c r="B52" s="1">
        <f t="shared" si="0"/>
        <v>3</v>
      </c>
      <c r="C52" s="5">
        <f t="shared" si="1"/>
        <v>3.5172558922558923</v>
      </c>
      <c r="D52" s="1" t="s">
        <v>12</v>
      </c>
      <c r="E52" s="1" t="s">
        <v>102</v>
      </c>
      <c r="F52" s="1" t="s">
        <v>99</v>
      </c>
      <c r="G52" s="5" t="str">
        <f>IFERROR(1/VLOOKUP($A52,'PRZEGĘDZA-LUX'!B:C,2,0),"")</f>
        <v/>
      </c>
      <c r="H52" s="5">
        <f>IFERROR(1/VLOOKUP($A52,'PALOWICE-HRM'!B:C,2,0),"")</f>
        <v>3.4545454545454546</v>
      </c>
      <c r="I52" s="5">
        <f>IFERROR(1/VLOOKUP($A52,'GLIWICE-PĘD'!B:C,2,0),"")</f>
        <v>2.7222222222222219</v>
      </c>
      <c r="J52" s="5" t="str">
        <f>IFERROR(1/VLOOKUP($A52,'RYBNIK-ENE'!B:C,2,0),"")</f>
        <v/>
      </c>
      <c r="K52" s="5">
        <f>IFERROR(1/VLOOKUP($A52,'KROSZTOSZOWICE-FOR'!B:C,2,0),"")</f>
        <v>4.375</v>
      </c>
      <c r="S52">
        <f t="shared" si="2"/>
        <v>0</v>
      </c>
    </row>
    <row r="53" spans="1:19" x14ac:dyDescent="0.25">
      <c r="A53" s="1">
        <v>52</v>
      </c>
      <c r="B53" s="1">
        <f t="shared" si="0"/>
        <v>1</v>
      </c>
      <c r="C53" s="5">
        <f t="shared" si="1"/>
        <v>1.4615384615384615</v>
      </c>
      <c r="D53" s="1" t="s">
        <v>29</v>
      </c>
      <c r="E53" s="1" t="s">
        <v>111</v>
      </c>
      <c r="F53" s="1" t="s">
        <v>99</v>
      </c>
      <c r="G53" s="5" t="str">
        <f>IFERROR(1/VLOOKUP($A53,'PRZEGĘDZA-LUX'!B:C,2,0),"")</f>
        <v/>
      </c>
      <c r="H53" s="5">
        <f>IFERROR(1/VLOOKUP($A53,'PALOWICE-HRM'!B:C,2,0),"")</f>
        <v>1.4615384615384615</v>
      </c>
      <c r="I53" s="5" t="str">
        <f>IFERROR(1/VLOOKUP($A53,'GLIWICE-PĘD'!B:C,2,0),"")</f>
        <v/>
      </c>
      <c r="J53" s="5" t="str">
        <f>IFERROR(1/VLOOKUP($A53,'RYBNIK-ENE'!B:C,2,0),"")</f>
        <v/>
      </c>
      <c r="K53" s="5" t="str">
        <f>IFERROR(1/VLOOKUP($A53,'KROSZTOSZOWICE-FOR'!B:C,2,0),"")</f>
        <v/>
      </c>
      <c r="S53">
        <f t="shared" si="2"/>
        <v>1</v>
      </c>
    </row>
    <row r="54" spans="1:19" x14ac:dyDescent="0.25">
      <c r="A54" s="1">
        <v>53</v>
      </c>
      <c r="B54" s="1">
        <f t="shared" si="0"/>
        <v>3</v>
      </c>
      <c r="C54" s="5">
        <f t="shared" si="1"/>
        <v>1.9722932651321401</v>
      </c>
      <c r="D54" s="1" t="s">
        <v>109</v>
      </c>
      <c r="E54" s="1" t="s">
        <v>110</v>
      </c>
      <c r="F54" s="1" t="s">
        <v>99</v>
      </c>
      <c r="G54" s="5" t="str">
        <f>IFERROR(1/VLOOKUP($A54,'PRZEGĘDZA-LUX'!B:C,2,0),"")</f>
        <v/>
      </c>
      <c r="H54" s="5">
        <f>IFERROR(1/VLOOKUP($A54,'PALOWICE-HRM'!B:C,2,0),"")</f>
        <v>1.6521739130434783</v>
      </c>
      <c r="I54" s="5" t="str">
        <f>IFERROR(1/VLOOKUP($A54,'GLIWICE-PĘD'!B:C,2,0),"")</f>
        <v/>
      </c>
      <c r="J54" s="5">
        <f>IFERROR(1/VLOOKUP($A54,'RYBNIK-ENE'!B:C,2,0),"")</f>
        <v>2.2058823529411766</v>
      </c>
      <c r="K54" s="5">
        <f>IFERROR(1/VLOOKUP($A54,'KROSZTOSZOWICE-FOR'!B:C,2,0),"")</f>
        <v>2.0588235294117649</v>
      </c>
      <c r="S54">
        <f t="shared" si="2"/>
        <v>0</v>
      </c>
    </row>
    <row r="55" spans="1:19" x14ac:dyDescent="0.25">
      <c r="A55" s="1">
        <v>54</v>
      </c>
      <c r="B55" s="1">
        <f t="shared" si="0"/>
        <v>1</v>
      </c>
      <c r="C55" s="5">
        <f t="shared" si="1"/>
        <v>1.8095238095238093</v>
      </c>
      <c r="D55" s="1" t="s">
        <v>46</v>
      </c>
      <c r="E55" s="1" t="s">
        <v>119</v>
      </c>
      <c r="F55" s="1" t="s">
        <v>99</v>
      </c>
      <c r="G55" s="5" t="str">
        <f>IFERROR(1/VLOOKUP($A55,'PRZEGĘDZA-LUX'!B:C,2,0),"")</f>
        <v/>
      </c>
      <c r="H55" s="5">
        <f>IFERROR(1/VLOOKUP($A55,'PALOWICE-HRM'!B:C,2,0),"")</f>
        <v>1.8095238095238093</v>
      </c>
      <c r="I55" s="5" t="str">
        <f>IFERROR(1/VLOOKUP($A55,'GLIWICE-PĘD'!B:C,2,0),"")</f>
        <v/>
      </c>
      <c r="J55" s="5" t="str">
        <f>IFERROR(1/VLOOKUP($A55,'RYBNIK-ENE'!B:C,2,0),"")</f>
        <v/>
      </c>
      <c r="K55" s="5" t="str">
        <f>IFERROR(1/VLOOKUP($A55,'KROSZTOSZOWICE-FOR'!B:C,2,0),"")</f>
        <v/>
      </c>
      <c r="S55">
        <f t="shared" si="2"/>
        <v>1</v>
      </c>
    </row>
    <row r="56" spans="1:19" x14ac:dyDescent="0.25">
      <c r="A56" s="1">
        <v>55</v>
      </c>
      <c r="B56" s="1">
        <f t="shared" si="0"/>
        <v>1</v>
      </c>
      <c r="C56" s="5">
        <f t="shared" si="1"/>
        <v>1</v>
      </c>
      <c r="D56" s="1" t="s">
        <v>113</v>
      </c>
      <c r="E56" s="1" t="s">
        <v>26</v>
      </c>
      <c r="F56" s="1" t="s">
        <v>98</v>
      </c>
      <c r="G56" s="5" t="str">
        <f>IFERROR(1/VLOOKUP($A56,'PRZEGĘDZA-LUX'!B:C,2,0),"")</f>
        <v/>
      </c>
      <c r="H56" s="5">
        <f>IFERROR(1/VLOOKUP($A56,'PALOWICE-HRM'!B:C,2,0),"")</f>
        <v>1</v>
      </c>
      <c r="I56" s="5" t="str">
        <f>IFERROR(1/VLOOKUP($A56,'GLIWICE-PĘD'!B:C,2,0),"")</f>
        <v/>
      </c>
      <c r="J56" s="5" t="str">
        <f>IFERROR(1/VLOOKUP($A56,'RYBNIK-ENE'!B:C,2,0),"")</f>
        <v/>
      </c>
      <c r="K56" s="5" t="str">
        <f>IFERROR(1/VLOOKUP($A56,'KROSZTOSZOWICE-FOR'!B:C,2,0),"")</f>
        <v/>
      </c>
      <c r="S56">
        <f t="shared" si="2"/>
        <v>1</v>
      </c>
    </row>
    <row r="57" spans="1:19" x14ac:dyDescent="0.25">
      <c r="A57" s="1">
        <v>56</v>
      </c>
      <c r="B57" s="1">
        <f t="shared" si="0"/>
        <v>3</v>
      </c>
      <c r="C57" s="5">
        <f t="shared" si="1"/>
        <v>1.6710758377425046</v>
      </c>
      <c r="D57" s="1" t="s">
        <v>120</v>
      </c>
      <c r="E57" s="1" t="s">
        <v>114</v>
      </c>
      <c r="F57" s="1" t="s">
        <v>99</v>
      </c>
      <c r="G57" s="5" t="str">
        <f>IFERROR(1/VLOOKUP($A57,'PRZEGĘDZA-LUX'!B:C,2,0),"")</f>
        <v/>
      </c>
      <c r="H57" s="5">
        <f>IFERROR(1/VLOOKUP($A57,'PALOWICE-HRM'!B:C,2,0),"")</f>
        <v>1.0555555555555556</v>
      </c>
      <c r="I57" s="5">
        <f>IFERROR(1/VLOOKUP($A57,'GLIWICE-PĘD'!B:C,2,0),"")</f>
        <v>1.8148148148148151</v>
      </c>
      <c r="J57" s="5">
        <f>IFERROR(1/VLOOKUP($A57,'RYBNIK-ENE'!B:C,2,0),"")</f>
        <v>2.1428571428571428</v>
      </c>
      <c r="K57" s="5" t="str">
        <f>IFERROR(1/VLOOKUP($A57,'KROSZTOSZOWICE-FOR'!B:C,2,0),"")</f>
        <v/>
      </c>
      <c r="S57">
        <f t="shared" si="2"/>
        <v>1</v>
      </c>
    </row>
    <row r="58" spans="1:19" x14ac:dyDescent="0.25">
      <c r="A58" s="1">
        <v>57</v>
      </c>
      <c r="B58" s="1">
        <f t="shared" si="0"/>
        <v>2</v>
      </c>
      <c r="C58" s="5">
        <f t="shared" si="1"/>
        <v>6.5757575757575761</v>
      </c>
      <c r="D58" s="1" t="s">
        <v>74</v>
      </c>
      <c r="E58" s="1" t="s">
        <v>103</v>
      </c>
      <c r="F58" s="1" t="s">
        <v>99</v>
      </c>
      <c r="G58" s="5" t="str">
        <f>IFERROR(1/VLOOKUP($A58,'PRZEGĘDZA-LUX'!B:C,2,0),"")</f>
        <v/>
      </c>
      <c r="H58" s="5">
        <f>IFERROR(1/VLOOKUP($A58,'PALOWICE-HRM'!B:C,2,0),"")</f>
        <v>6.3333333333333339</v>
      </c>
      <c r="I58" s="5" t="str">
        <f>IFERROR(1/VLOOKUP($A58,'GLIWICE-PĘD'!B:C,2,0),"")</f>
        <v/>
      </c>
      <c r="J58" s="5">
        <f>IFERROR(1/VLOOKUP($A58,'RYBNIK-ENE'!B:C,2,0),"")</f>
        <v>6.8181818181818183</v>
      </c>
      <c r="K58" s="5" t="str">
        <f>IFERROR(1/VLOOKUP($A58,'KROSZTOSZOWICE-FOR'!B:C,2,0),"")</f>
        <v/>
      </c>
      <c r="S58">
        <f t="shared" si="2"/>
        <v>0</v>
      </c>
    </row>
    <row r="59" spans="1:19" x14ac:dyDescent="0.25">
      <c r="A59" s="1">
        <v>58</v>
      </c>
      <c r="B59" s="1">
        <f t="shared" si="0"/>
        <v>2</v>
      </c>
      <c r="C59" s="5">
        <f t="shared" si="1"/>
        <v>4.9017857142857144</v>
      </c>
      <c r="D59" s="1" t="s">
        <v>17</v>
      </c>
      <c r="E59" s="1" t="s">
        <v>105</v>
      </c>
      <c r="F59" s="1" t="s">
        <v>99</v>
      </c>
      <c r="G59" s="5" t="str">
        <f>IFERROR(1/VLOOKUP($A59,'PRZEGĘDZA-LUX'!B:C,2,0),"")</f>
        <v/>
      </c>
      <c r="H59" s="5">
        <f>IFERROR(1/VLOOKUP($A59,'PALOWICE-HRM'!B:C,2,0),"")</f>
        <v>5.4285714285714288</v>
      </c>
      <c r="I59" s="5" t="str">
        <f>IFERROR(1/VLOOKUP($A59,'GLIWICE-PĘD'!B:C,2,0),"")</f>
        <v/>
      </c>
      <c r="J59" s="5" t="str">
        <f>IFERROR(1/VLOOKUP($A59,'RYBNIK-ENE'!B:C,2,0),"")</f>
        <v/>
      </c>
      <c r="K59" s="5">
        <f>IFERROR(1/VLOOKUP($A59,'KROSZTOSZOWICE-FOR'!B:C,2,0),"")</f>
        <v>4.375</v>
      </c>
      <c r="S59">
        <f t="shared" si="2"/>
        <v>0</v>
      </c>
    </row>
    <row r="60" spans="1:19" x14ac:dyDescent="0.25">
      <c r="A60" s="1">
        <v>59</v>
      </c>
      <c r="B60" s="1">
        <f t="shared" si="0"/>
        <v>3</v>
      </c>
      <c r="C60" s="5">
        <f t="shared" si="1"/>
        <v>2.5306730879486294</v>
      </c>
      <c r="D60" s="1" t="s">
        <v>113</v>
      </c>
      <c r="E60" s="1" t="s">
        <v>107</v>
      </c>
      <c r="F60" s="1" t="s">
        <v>99</v>
      </c>
      <c r="G60" s="5" t="str">
        <f>IFERROR(1/VLOOKUP($A60,'PRZEGĘDZA-LUX'!B:C,2,0),"")</f>
        <v/>
      </c>
      <c r="H60" s="5">
        <f>IFERROR(1/VLOOKUP($A60,'PALOWICE-HRM'!B:C,2,0),"")</f>
        <v>2.2352941176470589</v>
      </c>
      <c r="I60" s="5">
        <f>IFERROR(1/VLOOKUP($A60,'GLIWICE-PĘD'!B:C,2,0),"")</f>
        <v>2.5789473684210527</v>
      </c>
      <c r="J60" s="5">
        <f>IFERROR(1/VLOOKUP($A60,'RYBNIK-ENE'!B:C,2,0),"")</f>
        <v>2.7777777777777777</v>
      </c>
      <c r="K60" s="5" t="str">
        <f>IFERROR(1/VLOOKUP($A60,'KROSZTOSZOWICE-FOR'!B:C,2,0),"")</f>
        <v/>
      </c>
      <c r="S60">
        <f t="shared" si="2"/>
        <v>1</v>
      </c>
    </row>
    <row r="61" spans="1:19" x14ac:dyDescent="0.25">
      <c r="A61" s="1">
        <v>60</v>
      </c>
      <c r="B61" s="1">
        <f t="shared" si="0"/>
        <v>2</v>
      </c>
      <c r="C61" s="5">
        <f t="shared" si="1"/>
        <v>1.3064102564102562</v>
      </c>
      <c r="D61" s="1" t="s">
        <v>121</v>
      </c>
      <c r="E61" s="1" t="s">
        <v>82</v>
      </c>
      <c r="F61" s="1" t="s">
        <v>98</v>
      </c>
      <c r="G61" s="5" t="str">
        <f>IFERROR(1/VLOOKUP($A61,'PRZEGĘDZA-LUX'!B:C,2,0),"")</f>
        <v/>
      </c>
      <c r="H61" s="5">
        <f>IFERROR(1/VLOOKUP($A61,'PALOWICE-HRM'!B:C,2,0),"")</f>
        <v>1.2666666666666666</v>
      </c>
      <c r="I61" s="5" t="str">
        <f>IFERROR(1/VLOOKUP($A61,'GLIWICE-PĘD'!B:C,2,0),"")</f>
        <v/>
      </c>
      <c r="J61" s="5" t="str">
        <f>IFERROR(1/VLOOKUP($A61,'RYBNIK-ENE'!B:C,2,0),"")</f>
        <v/>
      </c>
      <c r="K61" s="5">
        <f>IFERROR(1/VLOOKUP($A61,'KROSZTOSZOWICE-FOR'!B:C,2,0),"")</f>
        <v>1.346153846153846</v>
      </c>
      <c r="S61">
        <f t="shared" si="2"/>
        <v>0</v>
      </c>
    </row>
    <row r="62" spans="1:19" x14ac:dyDescent="0.25">
      <c r="A62" s="1">
        <v>61</v>
      </c>
      <c r="B62" s="1">
        <f t="shared" si="0"/>
        <v>4</v>
      </c>
      <c r="C62" s="5">
        <f t="shared" si="1"/>
        <v>6.8489583333333339</v>
      </c>
      <c r="D62" s="1" t="s">
        <v>122</v>
      </c>
      <c r="E62" s="1" t="s">
        <v>104</v>
      </c>
      <c r="F62" s="1" t="s">
        <v>99</v>
      </c>
      <c r="G62" s="5" t="str">
        <f>IFERROR(1/VLOOKUP($A62,'PRZEGĘDZA-LUX'!B:C,2,0),"")</f>
        <v/>
      </c>
      <c r="H62" s="5">
        <f>IFERROR(1/VLOOKUP($A62,'PALOWICE-HRM'!B:C,2,0),"")</f>
        <v>7.6000000000000005</v>
      </c>
      <c r="I62" s="5">
        <f>IFERROR(1/VLOOKUP($A62,'GLIWICE-PĘD'!B:C,2,0),"")</f>
        <v>4.8999999999999995</v>
      </c>
      <c r="J62" s="5">
        <f>IFERROR(1/VLOOKUP($A62,'RYBNIK-ENE'!B:C,2,0),"")</f>
        <v>8.3333333333333339</v>
      </c>
      <c r="K62" s="5">
        <f>IFERROR(1/VLOOKUP($A62,'KROSZTOSZOWICE-FOR'!B:C,2,0),"")</f>
        <v>6.5624999999999991</v>
      </c>
      <c r="S62">
        <f t="shared" si="2"/>
        <v>0</v>
      </c>
    </row>
    <row r="63" spans="1:19" x14ac:dyDescent="0.25">
      <c r="A63" s="1">
        <v>62</v>
      </c>
      <c r="B63" s="1">
        <f t="shared" si="0"/>
        <v>2</v>
      </c>
      <c r="C63" s="5">
        <f t="shared" si="1"/>
        <v>17.399999999999999</v>
      </c>
      <c r="D63" s="1" t="s">
        <v>109</v>
      </c>
      <c r="E63" s="1" t="s">
        <v>123</v>
      </c>
      <c r="F63" s="1" t="s">
        <v>99</v>
      </c>
      <c r="G63" s="5" t="str">
        <f>IFERROR(1/VLOOKUP($A63,'PRZEGĘDZA-LUX'!B:C,2,0),"")</f>
        <v/>
      </c>
      <c r="H63" s="5" t="str">
        <f>IFERROR(1/VLOOKUP($A63,'PALOWICE-HRM'!B:C,2,0),"")</f>
        <v/>
      </c>
      <c r="I63" s="5">
        <f>IFERROR(1/VLOOKUP($A63,'GLIWICE-PĘD'!B:C,2,0),"")</f>
        <v>9.7999999999999989</v>
      </c>
      <c r="J63" s="5">
        <f>IFERROR(1/VLOOKUP($A63,'RYBNIK-ENE'!B:C,2,0),"")</f>
        <v>25</v>
      </c>
      <c r="K63" s="5" t="str">
        <f>IFERROR(1/VLOOKUP($A63,'KROSZTOSZOWICE-FOR'!B:C,2,0),"")</f>
        <v/>
      </c>
      <c r="S63">
        <f t="shared" si="2"/>
        <v>0</v>
      </c>
    </row>
    <row r="64" spans="1:19" x14ac:dyDescent="0.25">
      <c r="A64" s="1">
        <v>63</v>
      </c>
      <c r="B64" s="1">
        <f t="shared" si="0"/>
        <v>2</v>
      </c>
      <c r="C64" s="5">
        <f t="shared" si="1"/>
        <v>1.8837285902503293</v>
      </c>
      <c r="D64" s="1" t="s">
        <v>10</v>
      </c>
      <c r="E64" s="1" t="s">
        <v>124</v>
      </c>
      <c r="F64" s="1" t="s">
        <v>99</v>
      </c>
      <c r="G64" s="5" t="str">
        <f>IFERROR(1/VLOOKUP($A64,'PRZEGĘDZA-LUX'!B:C,2,0),"")</f>
        <v/>
      </c>
      <c r="H64" s="5" t="str">
        <f>IFERROR(1/VLOOKUP($A64,'PALOWICE-HRM'!B:C,2,0),"")</f>
        <v/>
      </c>
      <c r="I64" s="5">
        <f>IFERROR(1/VLOOKUP($A64,'GLIWICE-PĘD'!B:C,2,0),"")</f>
        <v>1.4848484848484849</v>
      </c>
      <c r="J64" s="5" t="str">
        <f>IFERROR(1/VLOOKUP($A64,'RYBNIK-ENE'!B:C,2,0),"")</f>
        <v/>
      </c>
      <c r="K64" s="5">
        <f>IFERROR(1/VLOOKUP($A64,'KROSZTOSZOWICE-FOR'!B:C,2,0),"")</f>
        <v>2.2826086956521738</v>
      </c>
      <c r="S64">
        <f t="shared" si="2"/>
        <v>0</v>
      </c>
    </row>
    <row r="65" spans="1:19" x14ac:dyDescent="0.25">
      <c r="A65" s="1">
        <v>64</v>
      </c>
      <c r="B65" s="1">
        <f t="shared" si="0"/>
        <v>2</v>
      </c>
      <c r="C65" s="5">
        <f t="shared" si="1"/>
        <v>1.5895390070921986</v>
      </c>
      <c r="D65" s="1" t="s">
        <v>52</v>
      </c>
      <c r="E65" s="1" t="s">
        <v>20</v>
      </c>
      <c r="F65" s="1" t="s">
        <v>99</v>
      </c>
      <c r="G65" s="5" t="str">
        <f>IFERROR(1/VLOOKUP($A65,'PRZEGĘDZA-LUX'!B:C,2,0),"")</f>
        <v/>
      </c>
      <c r="H65" s="5">
        <f>IFERROR(1/VLOOKUP($A65,'PALOWICE-HRM'!B:C,2,0),"")</f>
        <v>1.5833333333333335</v>
      </c>
      <c r="I65" s="5" t="str">
        <f>IFERROR(1/VLOOKUP($A65,'GLIWICE-PĘD'!B:C,2,0),"")</f>
        <v/>
      </c>
      <c r="J65" s="5">
        <f>IFERROR(1/VLOOKUP($A65,'RYBNIK-ENE'!B:C,2,0),"")</f>
        <v>1.5957446808510638</v>
      </c>
      <c r="K65" s="5" t="str">
        <f>IFERROR(1/VLOOKUP($A65,'KROSZTOSZOWICE-FOR'!B:C,2,0),"")</f>
        <v/>
      </c>
      <c r="S65">
        <f t="shared" si="2"/>
        <v>1</v>
      </c>
    </row>
    <row r="66" spans="1:19" x14ac:dyDescent="0.25">
      <c r="A66" s="1">
        <v>65</v>
      </c>
      <c r="B66" s="1">
        <f t="shared" si="0"/>
        <v>1</v>
      </c>
      <c r="C66" s="5">
        <f t="shared" si="1"/>
        <v>1.027027027027027</v>
      </c>
      <c r="D66" s="1" t="s">
        <v>125</v>
      </c>
      <c r="E66" s="1" t="s">
        <v>112</v>
      </c>
      <c r="F66" s="1" t="s">
        <v>99</v>
      </c>
      <c r="G66" s="5" t="str">
        <f>IFERROR(1/VLOOKUP($A66,'PRZEGĘDZA-LUX'!B:C,2,0),"")</f>
        <v/>
      </c>
      <c r="H66" s="5">
        <f>IFERROR(1/VLOOKUP($A66,'PALOWICE-HRM'!B:C,2,0),"")</f>
        <v>1.027027027027027</v>
      </c>
      <c r="I66" s="5" t="str">
        <f>IFERROR(1/VLOOKUP($A66,'GLIWICE-PĘD'!B:C,2,0),"")</f>
        <v/>
      </c>
      <c r="J66" s="5" t="str">
        <f>IFERROR(1/VLOOKUP($A66,'RYBNIK-ENE'!B:C,2,0),"")</f>
        <v/>
      </c>
      <c r="K66" s="5" t="str">
        <f>IFERROR(1/VLOOKUP($A66,'KROSZTOSZOWICE-FOR'!B:C,2,0),"")</f>
        <v/>
      </c>
      <c r="S66">
        <f t="shared" si="2"/>
        <v>1</v>
      </c>
    </row>
    <row r="67" spans="1:19" x14ac:dyDescent="0.25">
      <c r="A67" s="1">
        <v>66</v>
      </c>
      <c r="B67" s="1">
        <f t="shared" ref="B67:B81" si="3">IFERROR(COUNTIF(G67:R67,"&gt;0"),"")</f>
        <v>2</v>
      </c>
      <c r="C67" s="5">
        <f t="shared" ref="C67:C81" si="4">IFERROR(AVERAGE(G67:R67),"")</f>
        <v>2.1431818181818181</v>
      </c>
      <c r="D67" s="1" t="s">
        <v>46</v>
      </c>
      <c r="E67" s="1" t="s">
        <v>108</v>
      </c>
      <c r="F67" s="1" t="s">
        <v>99</v>
      </c>
      <c r="G67" s="5" t="str">
        <f>IFERROR(1/VLOOKUP($A67,'PRZEGĘDZA-LUX'!B:C,2,0),"")</f>
        <v/>
      </c>
      <c r="H67" s="5">
        <f>IFERROR(1/VLOOKUP($A67,'PALOWICE-HRM'!B:C,2,0),"")</f>
        <v>1.9000000000000001</v>
      </c>
      <c r="I67" s="5" t="str">
        <f>IFERROR(1/VLOOKUP($A67,'GLIWICE-PĘD'!B:C,2,0),"")</f>
        <v/>
      </c>
      <c r="J67" s="5" t="str">
        <f>IFERROR(1/VLOOKUP($A67,'RYBNIK-ENE'!B:C,2,0),"")</f>
        <v/>
      </c>
      <c r="K67" s="5">
        <f>IFERROR(1/VLOOKUP($A67,'KROSZTOSZOWICE-FOR'!B:C,2,0),"")</f>
        <v>2.3863636363636362</v>
      </c>
      <c r="S67">
        <f t="shared" ref="S67:S130" si="5">IF(RIGHT(D67,1)="A",1,0)</f>
        <v>1</v>
      </c>
    </row>
    <row r="68" spans="1:19" x14ac:dyDescent="0.25">
      <c r="A68" s="1">
        <v>67</v>
      </c>
      <c r="B68" s="1">
        <f t="shared" si="3"/>
        <v>3</v>
      </c>
      <c r="C68" s="5">
        <f t="shared" si="4"/>
        <v>3.8988289760348587</v>
      </c>
      <c r="D68" s="1" t="s">
        <v>63</v>
      </c>
      <c r="E68" s="1" t="s">
        <v>106</v>
      </c>
      <c r="F68" s="1" t="s">
        <v>99</v>
      </c>
      <c r="G68" s="5" t="str">
        <f>IFERROR(1/VLOOKUP($A68,'PRZEGĘDZA-LUX'!B:C,2,0),"")</f>
        <v/>
      </c>
      <c r="H68" s="5">
        <f>IFERROR(1/VLOOKUP($A68,'PALOWICE-HRM'!B:C,2,0),"")</f>
        <v>4.2222222222222223</v>
      </c>
      <c r="I68" s="5">
        <f>IFERROR(1/VLOOKUP($A68,'GLIWICE-PĘD'!B:C,2,0),"")</f>
        <v>3.0625000000000004</v>
      </c>
      <c r="J68" s="5">
        <f>IFERROR(1/VLOOKUP($A68,'RYBNIK-ENE'!B:C,2,0),"")</f>
        <v>4.4117647058823533</v>
      </c>
      <c r="K68" s="5" t="str">
        <f>IFERROR(1/VLOOKUP($A68,'KROSZTOSZOWICE-FOR'!B:C,2,0),"")</f>
        <v/>
      </c>
      <c r="S68">
        <f t="shared" si="5"/>
        <v>0</v>
      </c>
    </row>
    <row r="69" spans="1:19" x14ac:dyDescent="0.25">
      <c r="A69" s="1">
        <v>68</v>
      </c>
      <c r="B69" s="1">
        <f t="shared" si="3"/>
        <v>1</v>
      </c>
      <c r="C69" s="5">
        <f t="shared" si="4"/>
        <v>1.2249999999999999</v>
      </c>
      <c r="D69" s="1" t="s">
        <v>126</v>
      </c>
      <c r="E69" s="1" t="s">
        <v>42</v>
      </c>
      <c r="F69" s="1" t="s">
        <v>100</v>
      </c>
      <c r="G69" s="5" t="str">
        <f>IFERROR(1/VLOOKUP($A69,'PRZEGĘDZA-LUX'!B:C,2,0),"")</f>
        <v/>
      </c>
      <c r="H69" s="5" t="str">
        <f>IFERROR(1/VLOOKUP($A69,'PALOWICE-HRM'!B:C,2,0),"")</f>
        <v/>
      </c>
      <c r="I69" s="5">
        <f>IFERROR(1/VLOOKUP($A69,'GLIWICE-PĘD'!B:C,2,0),"")</f>
        <v>1.2249999999999999</v>
      </c>
      <c r="J69" s="5" t="str">
        <f>IFERROR(1/VLOOKUP($A69,'RYBNIK-ENE'!B:C,2,0),"")</f>
        <v/>
      </c>
      <c r="K69" s="5" t="str">
        <f>IFERROR(1/VLOOKUP($A69,'KROSZTOSZOWICE-FOR'!B:C,2,0),"")</f>
        <v/>
      </c>
      <c r="S69">
        <f t="shared" si="5"/>
        <v>1</v>
      </c>
    </row>
    <row r="70" spans="1:19" x14ac:dyDescent="0.25">
      <c r="A70" s="1">
        <v>69</v>
      </c>
      <c r="B70" s="1">
        <f t="shared" si="3"/>
        <v>1</v>
      </c>
      <c r="C70" s="5">
        <f t="shared" si="4"/>
        <v>3.2666666666666666</v>
      </c>
      <c r="D70" s="1" t="s">
        <v>127</v>
      </c>
      <c r="E70" s="1" t="s">
        <v>128</v>
      </c>
      <c r="F70" s="1" t="s">
        <v>98</v>
      </c>
      <c r="G70" s="5" t="str">
        <f>IFERROR(1/VLOOKUP($A70,'PRZEGĘDZA-LUX'!B:C,2,0),"")</f>
        <v/>
      </c>
      <c r="H70" s="5" t="str">
        <f>IFERROR(1/VLOOKUP($A70,'PALOWICE-HRM'!B:C,2,0),"")</f>
        <v/>
      </c>
      <c r="I70" s="5">
        <f>IFERROR(1/VLOOKUP($A70,'GLIWICE-PĘD'!B:C,2,0),"")</f>
        <v>3.2666666666666666</v>
      </c>
      <c r="J70" s="5" t="str">
        <f>IFERROR(1/VLOOKUP($A70,'RYBNIK-ENE'!B:C,2,0),"")</f>
        <v/>
      </c>
      <c r="K70" s="5" t="str">
        <f>IFERROR(1/VLOOKUP($A70,'KROSZTOSZOWICE-FOR'!B:C,2,0),"")</f>
        <v/>
      </c>
      <c r="S70">
        <f t="shared" si="5"/>
        <v>0</v>
      </c>
    </row>
    <row r="71" spans="1:19" x14ac:dyDescent="0.25">
      <c r="A71" s="1">
        <v>70</v>
      </c>
      <c r="B71" s="1">
        <f t="shared" si="3"/>
        <v>2</v>
      </c>
      <c r="C71" s="5">
        <f t="shared" si="4"/>
        <v>1.8428387650085765</v>
      </c>
      <c r="D71" s="1" t="s">
        <v>129</v>
      </c>
      <c r="E71" s="1" t="s">
        <v>130</v>
      </c>
      <c r="F71" s="1" t="s">
        <v>99</v>
      </c>
      <c r="G71" s="5" t="str">
        <f>IFERROR(1/VLOOKUP($A71,'PRZEGĘDZA-LUX'!B:C,2,0),"")</f>
        <v/>
      </c>
      <c r="H71" s="5" t="str">
        <f>IFERROR(1/VLOOKUP($A71,'PALOWICE-HRM'!B:C,2,0),"")</f>
        <v/>
      </c>
      <c r="I71" s="5" t="str">
        <f>IFERROR(1/VLOOKUP($A71,'GLIWICE-PĘD'!B:C,2,0),"")</f>
        <v/>
      </c>
      <c r="J71" s="5">
        <f>IFERROR(1/VLOOKUP($A71,'RYBNIK-ENE'!B:C,2,0),"")</f>
        <v>1.7045454545454546</v>
      </c>
      <c r="K71" s="5">
        <f>IFERROR(1/VLOOKUP($A71,'KROSZTOSZOWICE-FOR'!B:C,2,0),"")</f>
        <v>1.9811320754716981</v>
      </c>
      <c r="S71">
        <f t="shared" si="5"/>
        <v>1</v>
      </c>
    </row>
    <row r="72" spans="1:19" x14ac:dyDescent="0.25">
      <c r="A72" s="1">
        <v>71</v>
      </c>
      <c r="B72" s="1">
        <f t="shared" si="3"/>
        <v>1</v>
      </c>
      <c r="C72" s="5">
        <f t="shared" si="4"/>
        <v>4.083333333333333</v>
      </c>
      <c r="D72" s="1" t="s">
        <v>12</v>
      </c>
      <c r="E72" s="1" t="s">
        <v>131</v>
      </c>
      <c r="F72" s="1" t="s">
        <v>100</v>
      </c>
      <c r="G72" s="5" t="str">
        <f>IFERROR(1/VLOOKUP($A72,'PRZEGĘDZA-LUX'!B:C,2,0),"")</f>
        <v/>
      </c>
      <c r="H72" s="5" t="str">
        <f>IFERROR(1/VLOOKUP($A72,'PALOWICE-HRM'!B:C,2,0),"")</f>
        <v/>
      </c>
      <c r="I72" s="5">
        <f>IFERROR(1/VLOOKUP($A72,'GLIWICE-PĘD'!B:C,2,0),"")</f>
        <v>4.083333333333333</v>
      </c>
      <c r="J72" s="5" t="str">
        <f>IFERROR(1/VLOOKUP($A72,'RYBNIK-ENE'!B:C,2,0),"")</f>
        <v/>
      </c>
      <c r="K72" s="5" t="str">
        <f>IFERROR(1/VLOOKUP($A72,'KROSZTOSZOWICE-FOR'!B:C,2,0),"")</f>
        <v/>
      </c>
      <c r="S72">
        <f t="shared" si="5"/>
        <v>0</v>
      </c>
    </row>
    <row r="73" spans="1:19" x14ac:dyDescent="0.25">
      <c r="A73" s="1">
        <v>72</v>
      </c>
      <c r="B73" s="1">
        <f t="shared" si="3"/>
        <v>3</v>
      </c>
      <c r="C73" s="5">
        <f t="shared" si="4"/>
        <v>1.2456892988807882</v>
      </c>
      <c r="D73" s="1" t="s">
        <v>132</v>
      </c>
      <c r="E73" s="1" t="s">
        <v>89</v>
      </c>
      <c r="F73" s="1" t="s">
        <v>101</v>
      </c>
      <c r="G73" s="5" t="str">
        <f>IFERROR(1/VLOOKUP($A73,'PRZEGĘDZA-LUX'!B:C,2,0),"")</f>
        <v/>
      </c>
      <c r="H73" s="5" t="str">
        <f>IFERROR(1/VLOOKUP($A73,'PALOWICE-HRM'!B:C,2,0),"")</f>
        <v/>
      </c>
      <c r="I73" s="5">
        <f>IFERROR(1/VLOOKUP($A73,'GLIWICE-PĘD'!B:C,2,0),"")</f>
        <v>1.2564102564102564</v>
      </c>
      <c r="J73" s="5">
        <f>IFERROR(1/VLOOKUP($A73,'RYBNIK-ENE'!B:C,2,0),"")</f>
        <v>1.3636363636363638</v>
      </c>
      <c r="K73" s="5">
        <f>IFERROR(1/VLOOKUP($A73,'KROSZTOSZOWICE-FOR'!B:C,2,0),"")</f>
        <v>1.1170212765957446</v>
      </c>
      <c r="S73">
        <f t="shared" si="5"/>
        <v>1</v>
      </c>
    </row>
    <row r="74" spans="1:19" x14ac:dyDescent="0.25">
      <c r="A74" s="1">
        <v>73</v>
      </c>
      <c r="B74" s="1">
        <f t="shared" si="3"/>
        <v>1</v>
      </c>
      <c r="C74" s="5">
        <f t="shared" si="4"/>
        <v>1.96</v>
      </c>
      <c r="D74" s="1" t="s">
        <v>41</v>
      </c>
      <c r="E74" s="1" t="s">
        <v>84</v>
      </c>
      <c r="F74" s="1" t="s">
        <v>101</v>
      </c>
      <c r="G74" s="5" t="str">
        <f>IFERROR(1/VLOOKUP($A74,'PRZEGĘDZA-LUX'!B:C,2,0),"")</f>
        <v/>
      </c>
      <c r="H74" s="5" t="str">
        <f>IFERROR(1/VLOOKUP($A74,'PALOWICE-HRM'!B:C,2,0),"")</f>
        <v/>
      </c>
      <c r="I74" s="5">
        <f>IFERROR(1/VLOOKUP($A74,'GLIWICE-PĘD'!B:C,2,0),"")</f>
        <v>1.96</v>
      </c>
      <c r="J74" s="5" t="str">
        <f>IFERROR(1/VLOOKUP($A74,'RYBNIK-ENE'!B:C,2,0),"")</f>
        <v/>
      </c>
      <c r="K74" s="5" t="str">
        <f>IFERROR(1/VLOOKUP($A74,'KROSZTOSZOWICE-FOR'!B:C,2,0),"")</f>
        <v/>
      </c>
      <c r="S74">
        <f t="shared" si="5"/>
        <v>0</v>
      </c>
    </row>
    <row r="75" spans="1:19" x14ac:dyDescent="0.25">
      <c r="A75" s="1">
        <v>74</v>
      </c>
      <c r="B75" s="1">
        <f t="shared" si="3"/>
        <v>2</v>
      </c>
      <c r="C75" s="5">
        <f t="shared" si="4"/>
        <v>8.9722222222222214</v>
      </c>
      <c r="D75" s="1" t="s">
        <v>65</v>
      </c>
      <c r="E75" s="1" t="s">
        <v>133</v>
      </c>
      <c r="F75" s="1" t="s">
        <v>101</v>
      </c>
      <c r="G75" s="5" t="str">
        <f>IFERROR(1/VLOOKUP($A75,'PRZEGĘDZA-LUX'!B:C,2,0),"")</f>
        <v/>
      </c>
      <c r="H75" s="5" t="str">
        <f>IFERROR(1/VLOOKUP($A75,'PALOWICE-HRM'!B:C,2,0),"")</f>
        <v/>
      </c>
      <c r="I75" s="5">
        <f>IFERROR(1/VLOOKUP($A75,'GLIWICE-PĘD'!B:C,2,0),"")</f>
        <v>5.4444444444444438</v>
      </c>
      <c r="J75" s="5">
        <f>IFERROR(1/VLOOKUP($A75,'RYBNIK-ENE'!B:C,2,0),"")</f>
        <v>12.5</v>
      </c>
      <c r="K75" s="5" t="str">
        <f>IFERROR(1/VLOOKUP($A75,'KROSZTOSZOWICE-FOR'!B:C,2,0),"")</f>
        <v/>
      </c>
      <c r="S75">
        <f t="shared" si="5"/>
        <v>0</v>
      </c>
    </row>
    <row r="76" spans="1:19" x14ac:dyDescent="0.25">
      <c r="A76" s="1">
        <v>75</v>
      </c>
      <c r="B76" s="1">
        <f t="shared" si="3"/>
        <v>2</v>
      </c>
      <c r="C76" s="5">
        <f t="shared" si="4"/>
        <v>1.3068181818181817</v>
      </c>
      <c r="D76" s="1" t="s">
        <v>134</v>
      </c>
      <c r="E76" s="1" t="s">
        <v>135</v>
      </c>
      <c r="F76" s="1" t="s">
        <v>100</v>
      </c>
      <c r="G76" s="5" t="str">
        <f>IFERROR(1/VLOOKUP($A76,'PRZEGĘDZA-LUX'!B:C,2,0),"")</f>
        <v/>
      </c>
      <c r="H76" s="5" t="str">
        <f>IFERROR(1/VLOOKUP($A76,'PALOWICE-HRM'!B:C,2,0),"")</f>
        <v/>
      </c>
      <c r="I76" s="5">
        <f>IFERROR(1/VLOOKUP($A76,'GLIWICE-PĘD'!B:C,2,0),"")</f>
        <v>1.1136363636363635</v>
      </c>
      <c r="J76" s="5">
        <f>IFERROR(1/VLOOKUP($A76,'RYBNIK-ENE'!B:C,2,0),"")</f>
        <v>1.5</v>
      </c>
      <c r="K76" s="5" t="str">
        <f>IFERROR(1/VLOOKUP($A76,'KROSZTOSZOWICE-FOR'!B:C,2,0),"")</f>
        <v/>
      </c>
      <c r="S76">
        <f t="shared" si="5"/>
        <v>0</v>
      </c>
    </row>
    <row r="77" spans="1:19" x14ac:dyDescent="0.25">
      <c r="A77" s="1">
        <v>76</v>
      </c>
      <c r="B77" s="1">
        <f t="shared" si="3"/>
        <v>1</v>
      </c>
      <c r="C77" s="5">
        <f t="shared" si="4"/>
        <v>3.6206896551724137</v>
      </c>
      <c r="D77" s="1" t="s">
        <v>65</v>
      </c>
      <c r="E77" s="1" t="s">
        <v>136</v>
      </c>
      <c r="F77" s="1" t="s">
        <v>98</v>
      </c>
      <c r="G77" s="5" t="str">
        <f>IFERROR(1/VLOOKUP($A77,'PRZEGĘDZA-LUX'!B:C,2,0),"")</f>
        <v/>
      </c>
      <c r="H77" s="5" t="str">
        <f>IFERROR(1/VLOOKUP($A77,'PALOWICE-HRM'!B:C,2,0),"")</f>
        <v/>
      </c>
      <c r="I77" s="5" t="str">
        <f>IFERROR(1/VLOOKUP($A77,'GLIWICE-PĘD'!B:C,2,0),"")</f>
        <v/>
      </c>
      <c r="J77" s="5" t="str">
        <f>IFERROR(1/VLOOKUP($A77,'RYBNIK-ENE'!B:C,2,0),"")</f>
        <v/>
      </c>
      <c r="K77" s="5">
        <f>IFERROR(1/VLOOKUP($A77,'KROSZTOSZOWICE-FOR'!B:C,2,0),"")</f>
        <v>3.6206896551724137</v>
      </c>
      <c r="S77">
        <f t="shared" si="5"/>
        <v>0</v>
      </c>
    </row>
    <row r="78" spans="1:19" x14ac:dyDescent="0.25">
      <c r="A78" s="1">
        <v>77</v>
      </c>
      <c r="B78" s="1">
        <f t="shared" si="3"/>
        <v>0</v>
      </c>
      <c r="C78" s="5" t="str">
        <f t="shared" si="4"/>
        <v/>
      </c>
      <c r="D78" s="1" t="s">
        <v>137</v>
      </c>
      <c r="E78" s="1" t="s">
        <v>138</v>
      </c>
      <c r="F78" s="1" t="s">
        <v>101</v>
      </c>
      <c r="G78" s="5" t="str">
        <f>IFERROR(1/VLOOKUP($A78,'PRZEGĘDZA-LUX'!B:C,2,0),"")</f>
        <v/>
      </c>
      <c r="H78" s="5" t="str">
        <f>IFERROR(1/VLOOKUP($A78,'PALOWICE-HRM'!B:C,2,0),"")</f>
        <v/>
      </c>
      <c r="I78" s="5" t="str">
        <f>IFERROR(1/VLOOKUP($A78,'GLIWICE-PĘD'!B:C,2,0),"")</f>
        <v/>
      </c>
      <c r="J78" s="5" t="str">
        <f>IFERROR(1/VLOOKUP($A78,'RYBNIK-ENE'!B:C,2,0),"")</f>
        <v/>
      </c>
      <c r="K78" s="5" t="str">
        <f>IFERROR(1/VLOOKUP($A78,'KROSZTOSZOWICE-FOR'!B:C,2,0),"")</f>
        <v/>
      </c>
      <c r="S78">
        <f t="shared" si="5"/>
        <v>1</v>
      </c>
    </row>
    <row r="79" spans="1:19" x14ac:dyDescent="0.25">
      <c r="A79" s="1">
        <v>78</v>
      </c>
      <c r="B79" s="1">
        <f t="shared" si="3"/>
        <v>1</v>
      </c>
      <c r="C79" s="5">
        <f t="shared" si="4"/>
        <v>3.5</v>
      </c>
      <c r="D79" s="1" t="s">
        <v>139</v>
      </c>
      <c r="E79" s="1" t="s">
        <v>140</v>
      </c>
      <c r="F79" s="1" t="s">
        <v>101</v>
      </c>
      <c r="G79" s="5" t="str">
        <f>IFERROR(1/VLOOKUP($A79,'PRZEGĘDZA-LUX'!B:C,2,0),"")</f>
        <v/>
      </c>
      <c r="H79" s="5" t="str">
        <f>IFERROR(1/VLOOKUP($A79,'PALOWICE-HRM'!B:C,2,0),"")</f>
        <v/>
      </c>
      <c r="I79" s="5">
        <f>IFERROR(1/VLOOKUP($A79,'GLIWICE-PĘD'!B:C,2,0),"")</f>
        <v>3.5</v>
      </c>
      <c r="J79" s="5" t="str">
        <f>IFERROR(1/VLOOKUP($A79,'RYBNIK-ENE'!B:C,2,0),"")</f>
        <v/>
      </c>
      <c r="K79" s="5" t="str">
        <f>IFERROR(1/VLOOKUP($A79,'KROSZTOSZOWICE-FOR'!B:C,2,0),"")</f>
        <v/>
      </c>
      <c r="S79">
        <f t="shared" si="5"/>
        <v>0</v>
      </c>
    </row>
    <row r="80" spans="1:19" x14ac:dyDescent="0.25">
      <c r="A80" s="1">
        <v>79</v>
      </c>
      <c r="B80" s="1">
        <f t="shared" si="3"/>
        <v>2</v>
      </c>
      <c r="C80" s="5">
        <f t="shared" si="4"/>
        <v>5.3035714285714288</v>
      </c>
      <c r="D80" s="1" t="s">
        <v>141</v>
      </c>
      <c r="E80" s="1" t="s">
        <v>142</v>
      </c>
      <c r="F80" s="1" t="s">
        <v>143</v>
      </c>
      <c r="G80" s="5" t="str">
        <f>IFERROR(1/VLOOKUP($A80,'PRZEGĘDZA-LUX'!B:C,2,0),"")</f>
        <v/>
      </c>
      <c r="H80" s="5" t="str">
        <f>IFERROR(1/VLOOKUP($A80,'PALOWICE-HRM'!B:C,2,0),"")</f>
        <v/>
      </c>
      <c r="I80" s="5" t="str">
        <f>IFERROR(1/VLOOKUP($A80,'GLIWICE-PĘD'!B:C,2,0),"")</f>
        <v/>
      </c>
      <c r="J80" s="5">
        <f>IFERROR(1/VLOOKUP($A80,'RYBNIK-ENE'!B:C,2,0),"")</f>
        <v>5.3571428571428568</v>
      </c>
      <c r="K80" s="5">
        <f>IFERROR(1/VLOOKUP($A80,'KROSZTOSZOWICE-FOR'!B:C,2,0),"")</f>
        <v>5.25</v>
      </c>
      <c r="S80">
        <f t="shared" si="5"/>
        <v>0</v>
      </c>
    </row>
    <row r="81" spans="1:19" x14ac:dyDescent="0.25">
      <c r="A81" s="1">
        <v>80</v>
      </c>
      <c r="B81" s="1">
        <f t="shared" si="3"/>
        <v>3</v>
      </c>
      <c r="C81" s="5">
        <f t="shared" si="4"/>
        <v>19.888888888888889</v>
      </c>
      <c r="D81" s="1" t="s">
        <v>139</v>
      </c>
      <c r="E81" s="1" t="s">
        <v>144</v>
      </c>
      <c r="F81" s="1" t="s">
        <v>101</v>
      </c>
      <c r="G81" s="5" t="str">
        <f>IFERROR(1/VLOOKUP($A81,'PRZEGĘDZA-LUX'!B:C,2,0),"")</f>
        <v/>
      </c>
      <c r="H81" s="5" t="str">
        <f>IFERROR(1/VLOOKUP($A81,'PALOWICE-HRM'!B:C,2,0),"")</f>
        <v/>
      </c>
      <c r="I81" s="5">
        <f>IFERROR(1/VLOOKUP($A81,'GLIWICE-PĘD'!B:C,2,0),"")</f>
        <v>16.333333333333332</v>
      </c>
      <c r="J81" s="5">
        <f>IFERROR(1/VLOOKUP($A81,'RYBNIK-ENE'!B:C,2,0),"")</f>
        <v>37.5</v>
      </c>
      <c r="K81" s="5">
        <f>IFERROR(1/VLOOKUP($A81,'KROSZTOSZOWICE-FOR'!B:C,2,0),"")</f>
        <v>5.833333333333333</v>
      </c>
      <c r="S81">
        <f t="shared" si="5"/>
        <v>0</v>
      </c>
    </row>
    <row r="82" spans="1:19" x14ac:dyDescent="0.25">
      <c r="A82" s="1">
        <v>81</v>
      </c>
      <c r="B82" s="1">
        <f t="shared" ref="B82:B85" si="6">IFERROR(COUNTIF(G82:R82,"&gt;0"),"")</f>
        <v>1</v>
      </c>
      <c r="C82" s="5">
        <f t="shared" ref="C82:C145" si="7">IFERROR(AVERAGE(G82:R82),"")</f>
        <v>1.6333333333333333</v>
      </c>
      <c r="D82" s="1" t="s">
        <v>12</v>
      </c>
      <c r="E82" s="1" t="s">
        <v>145</v>
      </c>
      <c r="F82" s="1" t="s">
        <v>101</v>
      </c>
      <c r="G82" s="5" t="str">
        <f>IFERROR(1/VLOOKUP($A82,'PRZEGĘDZA-LUX'!B:C,2,0),"")</f>
        <v/>
      </c>
      <c r="H82" s="5" t="str">
        <f>IFERROR(1/VLOOKUP($A82,'PALOWICE-HRM'!B:C,2,0),"")</f>
        <v/>
      </c>
      <c r="I82" s="5">
        <f>IFERROR(1/VLOOKUP($A82,'GLIWICE-PĘD'!B:C,2,0),"")</f>
        <v>1.6333333333333333</v>
      </c>
      <c r="J82" s="5" t="str">
        <f>IFERROR(1/VLOOKUP($A82,'RYBNIK-ENE'!B:C,2,0),"")</f>
        <v/>
      </c>
      <c r="K82" s="5" t="str">
        <f>IFERROR(1/VLOOKUP($A82,'KROSZTOSZOWICE-FOR'!B:C,2,0),"")</f>
        <v/>
      </c>
      <c r="S82">
        <f t="shared" si="5"/>
        <v>0</v>
      </c>
    </row>
    <row r="83" spans="1:19" x14ac:dyDescent="0.25">
      <c r="A83" s="1">
        <v>82</v>
      </c>
      <c r="B83" s="1">
        <f t="shared" si="6"/>
        <v>3</v>
      </c>
      <c r="C83" s="5">
        <f t="shared" si="7"/>
        <v>2.771126275158533</v>
      </c>
      <c r="D83" s="1" t="s">
        <v>146</v>
      </c>
      <c r="E83" s="1" t="s">
        <v>147</v>
      </c>
      <c r="F83" s="1" t="s">
        <v>99</v>
      </c>
      <c r="G83" s="5" t="str">
        <f>IFERROR(1/VLOOKUP($A83,'PRZEGĘDZA-LUX'!B:C,2,0),"")</f>
        <v/>
      </c>
      <c r="H83" s="5" t="str">
        <f>IFERROR(1/VLOOKUP($A83,'PALOWICE-HRM'!B:C,2,0),"")</f>
        <v/>
      </c>
      <c r="I83" s="5">
        <f>IFERROR(1/VLOOKUP($A83,'GLIWICE-PĘD'!B:C,2,0),"")</f>
        <v>2.0416666666666665</v>
      </c>
      <c r="J83" s="5">
        <f>IFERROR(1/VLOOKUP($A83,'RYBNIK-ENE'!B:C,2,0),"")</f>
        <v>2.8846153846153846</v>
      </c>
      <c r="K83" s="5">
        <f>IFERROR(1/VLOOKUP($A83,'KROSZTOSZOWICE-FOR'!B:C,2,0),"")</f>
        <v>3.3870967741935485</v>
      </c>
      <c r="S83">
        <f t="shared" si="5"/>
        <v>0</v>
      </c>
    </row>
    <row r="84" spans="1:19" x14ac:dyDescent="0.25">
      <c r="A84" s="1">
        <v>83</v>
      </c>
      <c r="B84" s="1">
        <f t="shared" si="6"/>
        <v>1</v>
      </c>
      <c r="C84" s="5">
        <f t="shared" si="7"/>
        <v>7</v>
      </c>
      <c r="D84" s="1" t="s">
        <v>87</v>
      </c>
      <c r="E84" s="1" t="s">
        <v>148</v>
      </c>
      <c r="F84" s="1" t="s">
        <v>100</v>
      </c>
      <c r="G84" s="5" t="str">
        <f>IFERROR(1/VLOOKUP($A84,'PRZEGĘDZA-LUX'!B:C,2,0),"")</f>
        <v/>
      </c>
      <c r="H84" s="5" t="str">
        <f>IFERROR(1/VLOOKUP($A84,'PALOWICE-HRM'!B:C,2,0),"")</f>
        <v/>
      </c>
      <c r="I84" s="5">
        <f>IFERROR(1/VLOOKUP($A84,'GLIWICE-PĘD'!B:C,2,0),"")</f>
        <v>7</v>
      </c>
      <c r="J84" s="5" t="str">
        <f>IFERROR(1/VLOOKUP($A84,'RYBNIK-ENE'!B:C,2,0),"")</f>
        <v/>
      </c>
      <c r="K84" s="5" t="str">
        <f>IFERROR(1/VLOOKUP($A84,'KROSZTOSZOWICE-FOR'!B:C,2,0),"")</f>
        <v/>
      </c>
      <c r="S84">
        <f t="shared" si="5"/>
        <v>0</v>
      </c>
    </row>
    <row r="85" spans="1:19" x14ac:dyDescent="0.25">
      <c r="A85" s="1">
        <v>84</v>
      </c>
      <c r="B85" s="1">
        <f t="shared" si="6"/>
        <v>2</v>
      </c>
      <c r="C85" s="5">
        <f t="shared" si="7"/>
        <v>1.1576086956521738</v>
      </c>
      <c r="D85" s="1" t="s">
        <v>74</v>
      </c>
      <c r="E85" s="1" t="s">
        <v>149</v>
      </c>
      <c r="F85" s="1" t="s">
        <v>101</v>
      </c>
      <c r="G85" s="5" t="str">
        <f>IFERROR(1/VLOOKUP($A85,'PRZEGĘDZA-LUX'!B:C,2,0),"")</f>
        <v/>
      </c>
      <c r="H85" s="5" t="str">
        <f>IFERROR(1/VLOOKUP($A85,'PALOWICE-HRM'!B:C,2,0),"")</f>
        <v/>
      </c>
      <c r="I85" s="5">
        <f>IFERROR(1/VLOOKUP($A85,'GLIWICE-PĘD'!B:C,2,0),"")</f>
        <v>1.0652173913043477</v>
      </c>
      <c r="J85" s="5">
        <f>IFERROR(1/VLOOKUP($A85,'RYBNIK-ENE'!B:C,2,0),"")</f>
        <v>1.25</v>
      </c>
      <c r="K85" s="5" t="str">
        <f>IFERROR(1/VLOOKUP($A85,'KROSZTOSZOWICE-FOR'!B:C,2,0),"")</f>
        <v/>
      </c>
      <c r="S85">
        <f t="shared" si="5"/>
        <v>0</v>
      </c>
    </row>
    <row r="86" spans="1:19" x14ac:dyDescent="0.25">
      <c r="A86" s="1">
        <v>85</v>
      </c>
      <c r="B86" s="1">
        <f t="shared" ref="B86:B149" si="8">IFERROR(COUNTIF(G86:R86,"&gt;0"),"")</f>
        <v>2</v>
      </c>
      <c r="C86" s="5">
        <f t="shared" si="7"/>
        <v>6.1363636363636367</v>
      </c>
      <c r="D86" s="1" t="s">
        <v>152</v>
      </c>
      <c r="E86" s="1" t="s">
        <v>153</v>
      </c>
      <c r="F86" s="1" t="s">
        <v>143</v>
      </c>
      <c r="G86" s="5" t="str">
        <f>IFERROR(1/VLOOKUP($A86,'PRZEGĘDZA-LUX'!B:C,2,0),"")</f>
        <v/>
      </c>
      <c r="H86" s="5" t="str">
        <f>IFERROR(1/VLOOKUP($A86,'PALOWICE-HRM'!B:C,2,0),"")</f>
        <v/>
      </c>
      <c r="I86" s="5" t="str">
        <f>IFERROR(1/VLOOKUP($A86,'GLIWICE-PĘD'!B:C,2,0),"")</f>
        <v/>
      </c>
      <c r="J86" s="5">
        <f>IFERROR(1/VLOOKUP($A86,'RYBNIK-ENE'!B:C,2,0),"")</f>
        <v>7.5</v>
      </c>
      <c r="K86" s="5">
        <f>IFERROR(1/VLOOKUP($A86,'KROSZTOSZOWICE-FOR'!B:C,2,0),"")</f>
        <v>4.7727272727272725</v>
      </c>
      <c r="S86">
        <f t="shared" si="5"/>
        <v>0</v>
      </c>
    </row>
    <row r="87" spans="1:19" x14ac:dyDescent="0.25">
      <c r="A87" s="1">
        <v>86</v>
      </c>
      <c r="B87" s="1">
        <f t="shared" si="8"/>
        <v>2</v>
      </c>
      <c r="C87" s="5">
        <f t="shared" si="7"/>
        <v>3.0083069620253164</v>
      </c>
      <c r="D87" s="1" t="s">
        <v>19</v>
      </c>
      <c r="E87" s="1" t="s">
        <v>154</v>
      </c>
      <c r="F87" s="1" t="s">
        <v>101</v>
      </c>
      <c r="G87" s="5" t="str">
        <f>IFERROR(1/VLOOKUP($A87,'PRZEGĘDZA-LUX'!B:C,2,0),"")</f>
        <v/>
      </c>
      <c r="H87" s="5" t="str">
        <f>IFERROR(1/VLOOKUP($A87,'PALOWICE-HRM'!B:C,2,0),"")</f>
        <v/>
      </c>
      <c r="I87" s="5" t="str">
        <f>IFERROR(1/VLOOKUP($A87,'GLIWICE-PĘD'!B:C,2,0),"")</f>
        <v/>
      </c>
      <c r="J87" s="5">
        <f>IFERROR(1/VLOOKUP($A87,'RYBNIK-ENE'!B:C,2,0),"")</f>
        <v>4.6875</v>
      </c>
      <c r="K87" s="5">
        <f>IFERROR(1/VLOOKUP($A87,'KROSZTOSZOWICE-FOR'!B:C,2,0),"")</f>
        <v>1.3291139240506329</v>
      </c>
      <c r="S87">
        <f t="shared" si="5"/>
        <v>0</v>
      </c>
    </row>
    <row r="88" spans="1:19" x14ac:dyDescent="0.25">
      <c r="A88" s="1">
        <v>87</v>
      </c>
      <c r="B88" s="1">
        <f t="shared" si="8"/>
        <v>1</v>
      </c>
      <c r="C88" s="5">
        <f t="shared" si="7"/>
        <v>3.9473684210526314</v>
      </c>
      <c r="D88" s="1" t="s">
        <v>12</v>
      </c>
      <c r="E88" s="1" t="s">
        <v>155</v>
      </c>
      <c r="F88" s="1" t="s">
        <v>101</v>
      </c>
      <c r="G88" s="5" t="str">
        <f>IFERROR(1/VLOOKUP($A88,'PRZEGĘDZA-LUX'!B:C,2,0),"")</f>
        <v/>
      </c>
      <c r="H88" s="5" t="str">
        <f>IFERROR(1/VLOOKUP($A88,'PALOWICE-HRM'!B:C,2,0),"")</f>
        <v/>
      </c>
      <c r="I88" s="5" t="str">
        <f>IFERROR(1/VLOOKUP($A88,'GLIWICE-PĘD'!B:C,2,0),"")</f>
        <v/>
      </c>
      <c r="J88" s="5">
        <f>IFERROR(1/VLOOKUP($A88,'RYBNIK-ENE'!B:C,2,0),"")</f>
        <v>3.9473684210526314</v>
      </c>
      <c r="K88" s="5" t="str">
        <f>IFERROR(1/VLOOKUP($A88,'KROSZTOSZOWICE-FOR'!B:C,2,0),"")</f>
        <v/>
      </c>
      <c r="S88">
        <f t="shared" si="5"/>
        <v>0</v>
      </c>
    </row>
    <row r="89" spans="1:19" x14ac:dyDescent="0.25">
      <c r="A89" s="1">
        <v>88</v>
      </c>
      <c r="B89" s="1">
        <f t="shared" si="8"/>
        <v>1</v>
      </c>
      <c r="C89" s="5">
        <f t="shared" si="7"/>
        <v>3.4090909090909092</v>
      </c>
      <c r="D89" s="1" t="s">
        <v>56</v>
      </c>
      <c r="E89" s="1" t="s">
        <v>156</v>
      </c>
      <c r="F89" s="1" t="s">
        <v>99</v>
      </c>
      <c r="G89" s="5" t="str">
        <f>IFERROR(1/VLOOKUP($A89,'PRZEGĘDZA-LUX'!B:C,2,0),"")</f>
        <v/>
      </c>
      <c r="H89" s="5" t="str">
        <f>IFERROR(1/VLOOKUP($A89,'PALOWICE-HRM'!B:C,2,0),"")</f>
        <v/>
      </c>
      <c r="I89" s="5" t="str">
        <f>IFERROR(1/VLOOKUP($A89,'GLIWICE-PĘD'!B:C,2,0),"")</f>
        <v/>
      </c>
      <c r="J89" s="5">
        <f>IFERROR(1/VLOOKUP($A89,'RYBNIK-ENE'!B:C,2,0),"")</f>
        <v>3.4090909090909092</v>
      </c>
      <c r="K89" s="5" t="str">
        <f>IFERROR(1/VLOOKUP($A89,'KROSZTOSZOWICE-FOR'!B:C,2,0),"")</f>
        <v/>
      </c>
      <c r="S89">
        <f t="shared" si="5"/>
        <v>0</v>
      </c>
    </row>
    <row r="90" spans="1:19" x14ac:dyDescent="0.25">
      <c r="A90" s="1">
        <v>89</v>
      </c>
      <c r="B90" s="1">
        <f t="shared" si="8"/>
        <v>1</v>
      </c>
      <c r="C90" s="5">
        <f t="shared" si="7"/>
        <v>3.2608695652173916</v>
      </c>
      <c r="D90" s="1" t="s">
        <v>12</v>
      </c>
      <c r="E90" s="1" t="s">
        <v>157</v>
      </c>
      <c r="F90" s="1" t="s">
        <v>99</v>
      </c>
      <c r="G90" s="5" t="str">
        <f>IFERROR(1/VLOOKUP($A90,'PRZEGĘDZA-LUX'!B:C,2,0),"")</f>
        <v/>
      </c>
      <c r="H90" s="5" t="str">
        <f>IFERROR(1/VLOOKUP($A90,'PALOWICE-HRM'!B:C,2,0),"")</f>
        <v/>
      </c>
      <c r="I90" s="5" t="str">
        <f>IFERROR(1/VLOOKUP($A90,'GLIWICE-PĘD'!B:C,2,0),"")</f>
        <v/>
      </c>
      <c r="J90" s="5">
        <f>IFERROR(1/VLOOKUP($A90,'RYBNIK-ENE'!B:C,2,0),"")</f>
        <v>3.2608695652173916</v>
      </c>
      <c r="K90" s="5" t="str">
        <f>IFERROR(1/VLOOKUP($A90,'KROSZTOSZOWICE-FOR'!B:C,2,0),"")</f>
        <v/>
      </c>
      <c r="S90">
        <f t="shared" si="5"/>
        <v>0</v>
      </c>
    </row>
    <row r="91" spans="1:19" x14ac:dyDescent="0.25">
      <c r="A91" s="1">
        <v>90</v>
      </c>
      <c r="B91" s="1">
        <f t="shared" si="8"/>
        <v>2</v>
      </c>
      <c r="C91" s="5">
        <f t="shared" si="7"/>
        <v>2.75</v>
      </c>
      <c r="D91" s="1" t="s">
        <v>63</v>
      </c>
      <c r="E91" s="1" t="s">
        <v>158</v>
      </c>
      <c r="F91" s="1" t="s">
        <v>99</v>
      </c>
      <c r="G91" s="5" t="str">
        <f>IFERROR(1/VLOOKUP($A91,'PRZEGĘDZA-LUX'!B:C,2,0),"")</f>
        <v/>
      </c>
      <c r="H91" s="5" t="str">
        <f>IFERROR(1/VLOOKUP($A91,'PALOWICE-HRM'!B:C,2,0),"")</f>
        <v/>
      </c>
      <c r="I91" s="5" t="str">
        <f>IFERROR(1/VLOOKUP($A91,'GLIWICE-PĘD'!B:C,2,0),"")</f>
        <v/>
      </c>
      <c r="J91" s="5">
        <f>IFERROR(1/VLOOKUP($A91,'RYBNIK-ENE'!B:C,2,0),"")</f>
        <v>3</v>
      </c>
      <c r="K91" s="5">
        <f>IFERROR(1/VLOOKUP($A91,'KROSZTOSZOWICE-FOR'!B:C,2,0),"")</f>
        <v>2.5</v>
      </c>
      <c r="S91">
        <f t="shared" si="5"/>
        <v>0</v>
      </c>
    </row>
    <row r="92" spans="1:19" x14ac:dyDescent="0.25">
      <c r="A92" s="1">
        <v>91</v>
      </c>
      <c r="B92" s="1">
        <f t="shared" si="8"/>
        <v>1</v>
      </c>
      <c r="C92" s="5">
        <f t="shared" si="7"/>
        <v>2.4193548387096775</v>
      </c>
      <c r="D92" s="1" t="s">
        <v>60</v>
      </c>
      <c r="E92" s="1" t="s">
        <v>42</v>
      </c>
      <c r="F92" s="1" t="s">
        <v>100</v>
      </c>
      <c r="G92" s="5" t="str">
        <f>IFERROR(1/VLOOKUP($A92,'PRZEGĘDZA-LUX'!B:C,2,0),"")</f>
        <v/>
      </c>
      <c r="H92" s="5" t="str">
        <f>IFERROR(1/VLOOKUP($A92,'PALOWICE-HRM'!B:C,2,0),"")</f>
        <v/>
      </c>
      <c r="I92" s="5" t="str">
        <f>IFERROR(1/VLOOKUP($A92,'GLIWICE-PĘD'!B:C,2,0),"")</f>
        <v/>
      </c>
      <c r="J92" s="5">
        <f>IFERROR(1/VLOOKUP($A92,'RYBNIK-ENE'!B:C,2,0),"")</f>
        <v>2.4193548387096775</v>
      </c>
      <c r="K92" s="5" t="str">
        <f>IFERROR(1/VLOOKUP($A92,'KROSZTOSZOWICE-FOR'!B:C,2,0),"")</f>
        <v/>
      </c>
      <c r="S92">
        <f t="shared" si="5"/>
        <v>0</v>
      </c>
    </row>
    <row r="93" spans="1:19" x14ac:dyDescent="0.25">
      <c r="A93" s="1">
        <v>92</v>
      </c>
      <c r="B93" s="1">
        <f t="shared" si="8"/>
        <v>1</v>
      </c>
      <c r="C93" s="5">
        <f t="shared" si="7"/>
        <v>2.2727272727272729</v>
      </c>
      <c r="D93" s="1" t="s">
        <v>63</v>
      </c>
      <c r="E93" s="1" t="s">
        <v>159</v>
      </c>
      <c r="F93" s="1" t="s">
        <v>100</v>
      </c>
      <c r="G93" s="5" t="str">
        <f>IFERROR(1/VLOOKUP($A93,'PRZEGĘDZA-LUX'!B:C,2,0),"")</f>
        <v/>
      </c>
      <c r="H93" s="5" t="str">
        <f>IFERROR(1/VLOOKUP($A93,'PALOWICE-HRM'!B:C,2,0),"")</f>
        <v/>
      </c>
      <c r="I93" s="5" t="str">
        <f>IFERROR(1/VLOOKUP($A93,'GLIWICE-PĘD'!B:C,2,0),"")</f>
        <v/>
      </c>
      <c r="J93" s="5">
        <f>IFERROR(1/VLOOKUP($A93,'RYBNIK-ENE'!B:C,2,0),"")</f>
        <v>2.2727272727272729</v>
      </c>
      <c r="K93" s="5" t="str">
        <f>IFERROR(1/VLOOKUP($A93,'KROSZTOSZOWICE-FOR'!B:C,2,0),"")</f>
        <v/>
      </c>
      <c r="S93">
        <f t="shared" si="5"/>
        <v>0</v>
      </c>
    </row>
    <row r="94" spans="1:19" x14ac:dyDescent="0.25">
      <c r="A94" s="1">
        <v>93</v>
      </c>
      <c r="B94" s="1">
        <f t="shared" si="8"/>
        <v>1</v>
      </c>
      <c r="C94" s="5">
        <f t="shared" si="7"/>
        <v>1.9230769230769229</v>
      </c>
      <c r="D94" s="1" t="s">
        <v>161</v>
      </c>
      <c r="E94" s="1" t="s">
        <v>160</v>
      </c>
      <c r="F94" s="1" t="s">
        <v>101</v>
      </c>
      <c r="G94" s="5" t="str">
        <f>IFERROR(1/VLOOKUP($A94,'PRZEGĘDZA-LUX'!B:C,2,0),"")</f>
        <v/>
      </c>
      <c r="H94" s="5" t="str">
        <f>IFERROR(1/VLOOKUP($A94,'PALOWICE-HRM'!B:C,2,0),"")</f>
        <v/>
      </c>
      <c r="I94" s="5" t="str">
        <f>IFERROR(1/VLOOKUP($A94,'GLIWICE-PĘD'!B:C,2,0),"")</f>
        <v/>
      </c>
      <c r="J94" s="5">
        <f>IFERROR(1/VLOOKUP($A94,'RYBNIK-ENE'!B:C,2,0),"")</f>
        <v>1.9230769230769229</v>
      </c>
      <c r="K94" s="5" t="str">
        <f>IFERROR(1/VLOOKUP($A94,'KROSZTOSZOWICE-FOR'!B:C,2,0),"")</f>
        <v/>
      </c>
      <c r="S94">
        <f t="shared" si="5"/>
        <v>0</v>
      </c>
    </row>
    <row r="95" spans="1:19" x14ac:dyDescent="0.25">
      <c r="A95" s="1">
        <v>94</v>
      </c>
      <c r="B95" s="1">
        <f t="shared" si="8"/>
        <v>2</v>
      </c>
      <c r="C95" s="5">
        <f t="shared" si="7"/>
        <v>1.5625</v>
      </c>
      <c r="D95" s="1" t="s">
        <v>15</v>
      </c>
      <c r="E95" s="1" t="s">
        <v>162</v>
      </c>
      <c r="F95" s="1" t="s">
        <v>101</v>
      </c>
      <c r="G95" s="5" t="str">
        <f>IFERROR(1/VLOOKUP($A95,'PRZEGĘDZA-LUX'!B:C,2,0),"")</f>
        <v/>
      </c>
      <c r="H95" s="5" t="str">
        <f>IFERROR(1/VLOOKUP($A95,'PALOWICE-HRM'!B:C,2,0),"")</f>
        <v/>
      </c>
      <c r="I95" s="5" t="str">
        <f>IFERROR(1/VLOOKUP($A95,'GLIWICE-PĘD'!B:C,2,0),"")</f>
        <v/>
      </c>
      <c r="J95" s="5">
        <f>IFERROR(1/VLOOKUP($A95,'RYBNIK-ENE'!B:C,2,0),"")</f>
        <v>1.875</v>
      </c>
      <c r="K95" s="5">
        <f>IFERROR(1/VLOOKUP($A95,'KROSZTOSZOWICE-FOR'!B:C,2,0),"")</f>
        <v>1.25</v>
      </c>
      <c r="S95">
        <f t="shared" si="5"/>
        <v>0</v>
      </c>
    </row>
    <row r="96" spans="1:19" x14ac:dyDescent="0.25">
      <c r="A96" s="1">
        <v>95</v>
      </c>
      <c r="B96" s="1">
        <f t="shared" si="8"/>
        <v>1</v>
      </c>
      <c r="C96" s="5">
        <f t="shared" si="7"/>
        <v>1.8292682926829269</v>
      </c>
      <c r="D96" s="1" t="s">
        <v>10</v>
      </c>
      <c r="E96" s="1" t="s">
        <v>163</v>
      </c>
      <c r="F96" s="1" t="s">
        <v>101</v>
      </c>
      <c r="G96" s="5" t="str">
        <f>IFERROR(1/VLOOKUP($A96,'PRZEGĘDZA-LUX'!B:C,2,0),"")</f>
        <v/>
      </c>
      <c r="H96" s="5" t="str">
        <f>IFERROR(1/VLOOKUP($A96,'PALOWICE-HRM'!B:C,2,0),"")</f>
        <v/>
      </c>
      <c r="I96" s="5" t="str">
        <f>IFERROR(1/VLOOKUP($A96,'GLIWICE-PĘD'!B:C,2,0),"")</f>
        <v/>
      </c>
      <c r="J96" s="5">
        <f>IFERROR(1/VLOOKUP($A96,'RYBNIK-ENE'!B:C,2,0),"")</f>
        <v>1.8292682926829269</v>
      </c>
      <c r="K96" s="5" t="str">
        <f>IFERROR(1/VLOOKUP($A96,'KROSZTOSZOWICE-FOR'!B:C,2,0),"")</f>
        <v/>
      </c>
      <c r="S96">
        <f t="shared" si="5"/>
        <v>0</v>
      </c>
    </row>
    <row r="97" spans="1:19" x14ac:dyDescent="0.25">
      <c r="A97" s="1">
        <v>96</v>
      </c>
      <c r="B97" s="1">
        <f t="shared" si="8"/>
        <v>1</v>
      </c>
      <c r="C97" s="5">
        <f t="shared" si="7"/>
        <v>1.6666666666666667</v>
      </c>
      <c r="D97" s="1" t="s">
        <v>121</v>
      </c>
      <c r="E97" s="1" t="s">
        <v>164</v>
      </c>
      <c r="F97" s="1" t="s">
        <v>101</v>
      </c>
      <c r="G97" s="5" t="str">
        <f>IFERROR(1/VLOOKUP($A97,'PRZEGĘDZA-LUX'!B:C,2,0),"")</f>
        <v/>
      </c>
      <c r="H97" s="5" t="str">
        <f>IFERROR(1/VLOOKUP($A97,'PALOWICE-HRM'!B:C,2,0),"")</f>
        <v/>
      </c>
      <c r="I97" s="5" t="str">
        <f>IFERROR(1/VLOOKUP($A97,'GLIWICE-PĘD'!B:C,2,0),"")</f>
        <v/>
      </c>
      <c r="J97" s="5">
        <f>IFERROR(1/VLOOKUP($A97,'RYBNIK-ENE'!B:C,2,0),"")</f>
        <v>1.6666666666666667</v>
      </c>
      <c r="K97" s="5" t="str">
        <f>IFERROR(1/VLOOKUP($A97,'KROSZTOSZOWICE-FOR'!B:C,2,0),"")</f>
        <v/>
      </c>
      <c r="S97">
        <f t="shared" si="5"/>
        <v>0</v>
      </c>
    </row>
    <row r="98" spans="1:19" x14ac:dyDescent="0.25">
      <c r="A98" s="1">
        <v>97</v>
      </c>
      <c r="B98" s="1">
        <f t="shared" si="8"/>
        <v>2</v>
      </c>
      <c r="C98" s="5">
        <f t="shared" si="7"/>
        <v>1.7697628458498023</v>
      </c>
      <c r="D98" s="1" t="s">
        <v>166</v>
      </c>
      <c r="E98" s="1" t="s">
        <v>165</v>
      </c>
      <c r="F98" s="1" t="s">
        <v>99</v>
      </c>
      <c r="G98" s="5" t="str">
        <f>IFERROR(1/VLOOKUP($A98,'PRZEGĘDZA-LUX'!B:C,2,0),"")</f>
        <v/>
      </c>
      <c r="H98" s="5" t="str">
        <f>IFERROR(1/VLOOKUP($A98,'PALOWICE-HRM'!B:C,2,0),"")</f>
        <v/>
      </c>
      <c r="I98" s="5" t="str">
        <f>IFERROR(1/VLOOKUP($A98,'GLIWICE-PĘD'!B:C,2,0),"")</f>
        <v/>
      </c>
      <c r="J98" s="5">
        <f>IFERROR(1/VLOOKUP($A98,'RYBNIK-ENE'!B:C,2,0),"")</f>
        <v>1.6304347826086958</v>
      </c>
      <c r="K98" s="5">
        <f>IFERROR(1/VLOOKUP($A98,'KROSZTOSZOWICE-FOR'!B:C,2,0),"")</f>
        <v>1.9090909090909089</v>
      </c>
      <c r="S98">
        <f t="shared" si="5"/>
        <v>1</v>
      </c>
    </row>
    <row r="99" spans="1:19" x14ac:dyDescent="0.25">
      <c r="A99" s="1">
        <v>98</v>
      </c>
      <c r="B99" s="1">
        <f t="shared" si="8"/>
        <v>1</v>
      </c>
      <c r="C99" s="5">
        <f t="shared" si="7"/>
        <v>1.5306122448979591</v>
      </c>
      <c r="D99" s="1" t="s">
        <v>109</v>
      </c>
      <c r="E99" s="1" t="s">
        <v>128</v>
      </c>
      <c r="F99" s="1" t="s">
        <v>98</v>
      </c>
      <c r="G99" s="5" t="str">
        <f>IFERROR(1/VLOOKUP($A99,'PRZEGĘDZA-LUX'!B:C,2,0),"")</f>
        <v/>
      </c>
      <c r="H99" s="5" t="str">
        <f>IFERROR(1/VLOOKUP($A99,'PALOWICE-HRM'!B:C,2,0),"")</f>
        <v/>
      </c>
      <c r="I99" s="5" t="str">
        <f>IFERROR(1/VLOOKUP($A99,'GLIWICE-PĘD'!B:C,2,0),"")</f>
        <v/>
      </c>
      <c r="J99" s="5">
        <f>IFERROR(1/VLOOKUP($A99,'RYBNIK-ENE'!B:C,2,0),"")</f>
        <v>1.5306122448979591</v>
      </c>
      <c r="K99" s="5" t="str">
        <f>IFERROR(1/VLOOKUP($A99,'KROSZTOSZOWICE-FOR'!B:C,2,0),"")</f>
        <v/>
      </c>
      <c r="S99">
        <f t="shared" si="5"/>
        <v>0</v>
      </c>
    </row>
    <row r="100" spans="1:19" x14ac:dyDescent="0.25">
      <c r="A100" s="1">
        <v>99</v>
      </c>
      <c r="B100" s="1">
        <f t="shared" si="8"/>
        <v>1</v>
      </c>
      <c r="C100" s="5">
        <f t="shared" si="7"/>
        <v>1.4705882352941175</v>
      </c>
      <c r="D100" s="1" t="s">
        <v>168</v>
      </c>
      <c r="E100" s="1" t="s">
        <v>167</v>
      </c>
      <c r="F100" s="1" t="s">
        <v>101</v>
      </c>
      <c r="G100" s="5" t="str">
        <f>IFERROR(1/VLOOKUP($A100,'PRZEGĘDZA-LUX'!B:C,2,0),"")</f>
        <v/>
      </c>
      <c r="H100" s="5" t="str">
        <f>IFERROR(1/VLOOKUP($A100,'PALOWICE-HRM'!B:C,2,0),"")</f>
        <v/>
      </c>
      <c r="I100" s="5" t="str">
        <f>IFERROR(1/VLOOKUP($A100,'GLIWICE-PĘD'!B:C,2,0),"")</f>
        <v/>
      </c>
      <c r="J100" s="5">
        <f>IFERROR(1/VLOOKUP($A100,'RYBNIK-ENE'!B:C,2,0),"")</f>
        <v>1.4705882352941175</v>
      </c>
      <c r="K100" s="5" t="str">
        <f>IFERROR(1/VLOOKUP($A100,'KROSZTOSZOWICE-FOR'!B:C,2,0),"")</f>
        <v/>
      </c>
      <c r="S100">
        <f t="shared" si="5"/>
        <v>0</v>
      </c>
    </row>
    <row r="101" spans="1:19" x14ac:dyDescent="0.25">
      <c r="A101" s="1">
        <v>100</v>
      </c>
      <c r="B101" s="1">
        <f t="shared" si="8"/>
        <v>2</v>
      </c>
      <c r="C101" s="5">
        <f t="shared" si="7"/>
        <v>1.540880503144654</v>
      </c>
      <c r="D101" s="1" t="s">
        <v>29</v>
      </c>
      <c r="E101" s="1" t="s">
        <v>169</v>
      </c>
      <c r="F101" s="1" t="s">
        <v>98</v>
      </c>
      <c r="G101" s="5" t="str">
        <f>IFERROR(1/VLOOKUP($A101,'PRZEGĘDZA-LUX'!B:C,2,0),"")</f>
        <v/>
      </c>
      <c r="H101" s="5" t="str">
        <f>IFERROR(1/VLOOKUP($A101,'PALOWICE-HRM'!B:C,2,0),"")</f>
        <v/>
      </c>
      <c r="I101" s="5" t="str">
        <f>IFERROR(1/VLOOKUP($A101,'GLIWICE-PĘD'!B:C,2,0),"")</f>
        <v/>
      </c>
      <c r="J101" s="5">
        <f>IFERROR(1/VLOOKUP($A101,'RYBNIK-ENE'!B:C,2,0),"")</f>
        <v>1.4150943396226414</v>
      </c>
      <c r="K101" s="5">
        <f>IFERROR(1/VLOOKUP($A101,'KROSZTOSZOWICE-FOR'!B:C,2,0),"")</f>
        <v>1.6666666666666667</v>
      </c>
      <c r="S101">
        <f t="shared" si="5"/>
        <v>1</v>
      </c>
    </row>
    <row r="102" spans="1:19" x14ac:dyDescent="0.25">
      <c r="A102" s="1">
        <v>101</v>
      </c>
      <c r="B102" s="1">
        <f t="shared" si="8"/>
        <v>1</v>
      </c>
      <c r="C102" s="5">
        <f t="shared" si="7"/>
        <v>1.3392857142857142</v>
      </c>
      <c r="D102" s="1" t="s">
        <v>23</v>
      </c>
      <c r="E102" s="1" t="s">
        <v>170</v>
      </c>
      <c r="F102" s="1" t="s">
        <v>98</v>
      </c>
      <c r="G102" s="5" t="str">
        <f>IFERROR(1/VLOOKUP($A102,'PRZEGĘDZA-LUX'!B:C,2,0),"")</f>
        <v/>
      </c>
      <c r="H102" s="5" t="str">
        <f>IFERROR(1/VLOOKUP($A102,'PALOWICE-HRM'!B:C,2,0),"")</f>
        <v/>
      </c>
      <c r="I102" s="5" t="str">
        <f>IFERROR(1/VLOOKUP($A102,'GLIWICE-PĘD'!B:C,2,0),"")</f>
        <v/>
      </c>
      <c r="J102" s="5">
        <f>IFERROR(1/VLOOKUP($A102,'RYBNIK-ENE'!B:C,2,0),"")</f>
        <v>1.3392857142857142</v>
      </c>
      <c r="K102" s="5" t="str">
        <f>IFERROR(1/VLOOKUP($A102,'KROSZTOSZOWICE-FOR'!B:C,2,0),"")</f>
        <v/>
      </c>
      <c r="S102">
        <f t="shared" si="5"/>
        <v>0</v>
      </c>
    </row>
    <row r="103" spans="1:19" x14ac:dyDescent="0.25">
      <c r="A103" s="1">
        <v>102</v>
      </c>
      <c r="B103" s="1">
        <f t="shared" si="8"/>
        <v>1</v>
      </c>
      <c r="C103" s="5">
        <f t="shared" si="7"/>
        <v>1.2711864406779663</v>
      </c>
      <c r="D103" s="1" t="s">
        <v>77</v>
      </c>
      <c r="E103" s="1" t="s">
        <v>88</v>
      </c>
      <c r="F103" s="1" t="s">
        <v>101</v>
      </c>
      <c r="G103" s="5" t="str">
        <f>IFERROR(1/VLOOKUP($A103,'PRZEGĘDZA-LUX'!B:C,2,0),"")</f>
        <v/>
      </c>
      <c r="H103" s="5" t="str">
        <f>IFERROR(1/VLOOKUP($A103,'PALOWICE-HRM'!B:C,2,0),"")</f>
        <v/>
      </c>
      <c r="I103" s="5" t="str">
        <f>IFERROR(1/VLOOKUP($A103,'GLIWICE-PĘD'!B:C,2,0),"")</f>
        <v/>
      </c>
      <c r="J103" s="5">
        <f>IFERROR(1/VLOOKUP($A103,'RYBNIK-ENE'!B:C,2,0),"")</f>
        <v>1.2711864406779663</v>
      </c>
      <c r="K103" s="5" t="str">
        <f>IFERROR(1/VLOOKUP($A103,'KROSZTOSZOWICE-FOR'!B:C,2,0),"")</f>
        <v/>
      </c>
      <c r="S103">
        <f t="shared" si="5"/>
        <v>1</v>
      </c>
    </row>
    <row r="104" spans="1:19" x14ac:dyDescent="0.25">
      <c r="A104" s="1">
        <v>103</v>
      </c>
      <c r="B104" s="1">
        <f t="shared" si="8"/>
        <v>2</v>
      </c>
      <c r="C104" s="5">
        <f t="shared" si="7"/>
        <v>1.1693548387096775</v>
      </c>
      <c r="D104" s="1" t="s">
        <v>171</v>
      </c>
      <c r="E104" s="1" t="s">
        <v>172</v>
      </c>
      <c r="F104" s="1" t="s">
        <v>99</v>
      </c>
      <c r="G104" s="5" t="str">
        <f>IFERROR(1/VLOOKUP($A104,'PRZEGĘDZA-LUX'!B:C,2,0),"")</f>
        <v/>
      </c>
      <c r="H104" s="5" t="str">
        <f>IFERROR(1/VLOOKUP($A104,'PALOWICE-HRM'!B:C,2,0),"")</f>
        <v/>
      </c>
      <c r="I104" s="5" t="str">
        <f>IFERROR(1/VLOOKUP($A104,'GLIWICE-PĘD'!B:C,2,0),"")</f>
        <v/>
      </c>
      <c r="J104" s="5">
        <f>IFERROR(1/VLOOKUP($A104,'RYBNIK-ENE'!B:C,2,0),"")</f>
        <v>1.2096774193548387</v>
      </c>
      <c r="K104" s="5">
        <f>IFERROR(1/VLOOKUP($A104,'KROSZTOSZOWICE-FOR'!B:C,2,0),"")</f>
        <v>1.1290322580645162</v>
      </c>
      <c r="S104">
        <f t="shared" si="5"/>
        <v>0</v>
      </c>
    </row>
    <row r="105" spans="1:19" x14ac:dyDescent="0.25">
      <c r="A105" s="1">
        <v>104</v>
      </c>
      <c r="B105" s="1">
        <f t="shared" si="8"/>
        <v>1</v>
      </c>
      <c r="C105" s="5">
        <f t="shared" si="7"/>
        <v>1.1904761904761905</v>
      </c>
      <c r="D105" s="1" t="s">
        <v>65</v>
      </c>
      <c r="E105" s="1" t="s">
        <v>169</v>
      </c>
      <c r="F105" s="1" t="s">
        <v>98</v>
      </c>
      <c r="G105" s="5" t="str">
        <f>IFERROR(1/VLOOKUP($A105,'PRZEGĘDZA-LUX'!B:C,2,0),"")</f>
        <v/>
      </c>
      <c r="H105" s="5" t="str">
        <f>IFERROR(1/VLOOKUP($A105,'PALOWICE-HRM'!B:C,2,0),"")</f>
        <v/>
      </c>
      <c r="I105" s="5" t="str">
        <f>IFERROR(1/VLOOKUP($A105,'GLIWICE-PĘD'!B:C,2,0),"")</f>
        <v/>
      </c>
      <c r="J105" s="5">
        <f>IFERROR(1/VLOOKUP($A105,'RYBNIK-ENE'!B:C,2,0),"")</f>
        <v>1.1904761904761905</v>
      </c>
      <c r="K105" s="5" t="str">
        <f>IFERROR(1/VLOOKUP($A105,'KROSZTOSZOWICE-FOR'!B:C,2,0),"")</f>
        <v/>
      </c>
      <c r="S105">
        <f t="shared" si="5"/>
        <v>0</v>
      </c>
    </row>
    <row r="106" spans="1:19" x14ac:dyDescent="0.25">
      <c r="A106" s="1">
        <v>105</v>
      </c>
      <c r="B106" s="1">
        <f t="shared" si="8"/>
        <v>1</v>
      </c>
      <c r="C106" s="5">
        <f t="shared" si="7"/>
        <v>1.171875</v>
      </c>
      <c r="D106" s="1" t="s">
        <v>173</v>
      </c>
      <c r="E106" s="1" t="s">
        <v>174</v>
      </c>
      <c r="F106" s="1" t="s">
        <v>101</v>
      </c>
      <c r="G106" s="5" t="str">
        <f>IFERROR(1/VLOOKUP($A106,'PRZEGĘDZA-LUX'!B:C,2,0),"")</f>
        <v/>
      </c>
      <c r="H106" s="5" t="str">
        <f>IFERROR(1/VLOOKUP($A106,'PALOWICE-HRM'!B:C,2,0),"")</f>
        <v/>
      </c>
      <c r="I106" s="5" t="str">
        <f>IFERROR(1/VLOOKUP($A106,'GLIWICE-PĘD'!B:C,2,0),"")</f>
        <v/>
      </c>
      <c r="J106" s="5">
        <f>IFERROR(1/VLOOKUP($A106,'RYBNIK-ENE'!B:C,2,0),"")</f>
        <v>1.171875</v>
      </c>
      <c r="K106" s="5" t="str">
        <f>IFERROR(1/VLOOKUP($A106,'KROSZTOSZOWICE-FOR'!B:C,2,0),"")</f>
        <v/>
      </c>
      <c r="S106">
        <f t="shared" si="5"/>
        <v>1</v>
      </c>
    </row>
    <row r="107" spans="1:19" x14ac:dyDescent="0.25">
      <c r="A107" s="1">
        <v>106</v>
      </c>
      <c r="B107" s="1">
        <f t="shared" si="8"/>
        <v>1</v>
      </c>
      <c r="C107" s="5">
        <f t="shared" si="7"/>
        <v>1.1538461538461537</v>
      </c>
      <c r="D107" s="1" t="s">
        <v>120</v>
      </c>
      <c r="E107" s="1" t="s">
        <v>175</v>
      </c>
      <c r="F107" s="1" t="s">
        <v>98</v>
      </c>
      <c r="G107" s="5" t="str">
        <f>IFERROR(1/VLOOKUP($A107,'PRZEGĘDZA-LUX'!B:C,2,0),"")</f>
        <v/>
      </c>
      <c r="H107" s="5" t="str">
        <f>IFERROR(1/VLOOKUP($A107,'PALOWICE-HRM'!B:C,2,0),"")</f>
        <v/>
      </c>
      <c r="I107" s="5" t="str">
        <f>IFERROR(1/VLOOKUP($A107,'GLIWICE-PĘD'!B:C,2,0),"")</f>
        <v/>
      </c>
      <c r="J107" s="5">
        <f>IFERROR(1/VLOOKUP($A107,'RYBNIK-ENE'!B:C,2,0),"")</f>
        <v>1.1538461538461537</v>
      </c>
      <c r="K107" s="5" t="str">
        <f>IFERROR(1/VLOOKUP($A107,'KROSZTOSZOWICE-FOR'!B:C,2,0),"")</f>
        <v/>
      </c>
      <c r="S107">
        <f t="shared" si="5"/>
        <v>1</v>
      </c>
    </row>
    <row r="108" spans="1:19" x14ac:dyDescent="0.25">
      <c r="A108" s="1">
        <v>107</v>
      </c>
      <c r="B108" s="1">
        <f t="shared" si="8"/>
        <v>1</v>
      </c>
      <c r="C108" s="5">
        <f t="shared" si="7"/>
        <v>1.1363636363636365</v>
      </c>
      <c r="D108" s="1" t="s">
        <v>176</v>
      </c>
      <c r="E108" s="1" t="s">
        <v>48</v>
      </c>
      <c r="F108" s="1" t="s">
        <v>98</v>
      </c>
      <c r="G108" s="5" t="str">
        <f>IFERROR(1/VLOOKUP($A108,'PRZEGĘDZA-LUX'!B:C,2,0),"")</f>
        <v/>
      </c>
      <c r="H108" s="5" t="str">
        <f>IFERROR(1/VLOOKUP($A108,'PALOWICE-HRM'!B:C,2,0),"")</f>
        <v/>
      </c>
      <c r="I108" s="5" t="str">
        <f>IFERROR(1/VLOOKUP($A108,'GLIWICE-PĘD'!B:C,2,0),"")</f>
        <v/>
      </c>
      <c r="J108" s="5">
        <f>IFERROR(1/VLOOKUP($A108,'RYBNIK-ENE'!B:C,2,0),"")</f>
        <v>1.1363636363636365</v>
      </c>
      <c r="K108" s="5" t="str">
        <f>IFERROR(1/VLOOKUP($A108,'KROSZTOSZOWICE-FOR'!B:C,2,0),"")</f>
        <v/>
      </c>
      <c r="S108">
        <f t="shared" si="5"/>
        <v>0</v>
      </c>
    </row>
    <row r="109" spans="1:19" x14ac:dyDescent="0.25">
      <c r="A109" s="1">
        <v>108</v>
      </c>
      <c r="B109" s="1">
        <f t="shared" si="8"/>
        <v>2</v>
      </c>
      <c r="C109" s="5">
        <f t="shared" si="7"/>
        <v>1.0764705882352943</v>
      </c>
      <c r="D109" s="1" t="s">
        <v>177</v>
      </c>
      <c r="E109" s="1" t="s">
        <v>48</v>
      </c>
      <c r="F109" s="1" t="s">
        <v>98</v>
      </c>
      <c r="G109" s="5" t="str">
        <f>IFERROR(1/VLOOKUP($A109,'PRZEGĘDZA-LUX'!B:C,2,0),"")</f>
        <v/>
      </c>
      <c r="H109" s="5" t="str">
        <f>IFERROR(1/VLOOKUP($A109,'PALOWICE-HRM'!B:C,2,0),"")</f>
        <v/>
      </c>
      <c r="I109" s="5" t="str">
        <f>IFERROR(1/VLOOKUP($A109,'GLIWICE-PĘD'!B:C,2,0),"")</f>
        <v/>
      </c>
      <c r="J109" s="5">
        <f>IFERROR(1/VLOOKUP($A109,'RYBNIK-ENE'!B:C,2,0),"")</f>
        <v>1.1029411764705883</v>
      </c>
      <c r="K109" s="5">
        <f>IFERROR(1/VLOOKUP($A109,'KROSZTOSZOWICE-FOR'!B:C,2,0),"")</f>
        <v>1.05</v>
      </c>
      <c r="S109">
        <f t="shared" si="5"/>
        <v>1</v>
      </c>
    </row>
    <row r="110" spans="1:19" x14ac:dyDescent="0.25">
      <c r="A110" s="1">
        <v>109</v>
      </c>
      <c r="B110" s="1">
        <f t="shared" si="8"/>
        <v>2</v>
      </c>
      <c r="C110" s="5">
        <f t="shared" si="7"/>
        <v>1.4645308924485128</v>
      </c>
      <c r="D110" s="1" t="s">
        <v>63</v>
      </c>
      <c r="E110" s="1" t="s">
        <v>178</v>
      </c>
      <c r="F110" s="1" t="s">
        <v>98</v>
      </c>
      <c r="G110" s="5" t="str">
        <f>IFERROR(1/VLOOKUP($A110,'PRZEGĘDZA-LUX'!B:C,2,0),"")</f>
        <v/>
      </c>
      <c r="H110" s="5" t="str">
        <f>IFERROR(1/VLOOKUP($A110,'PALOWICE-HRM'!B:C,2,0),"")</f>
        <v/>
      </c>
      <c r="I110" s="5" t="str">
        <f>IFERROR(1/VLOOKUP($A110,'GLIWICE-PĘD'!B:C,2,0),"")</f>
        <v/>
      </c>
      <c r="J110" s="5">
        <f>IFERROR(1/VLOOKUP($A110,'RYBNIK-ENE'!B:C,2,0),"")</f>
        <v>1.0869565217391304</v>
      </c>
      <c r="K110" s="5">
        <f>IFERROR(1/VLOOKUP($A110,'KROSZTOSZOWICE-FOR'!B:C,2,0),"")</f>
        <v>1.8421052631578949</v>
      </c>
      <c r="S110">
        <f t="shared" si="5"/>
        <v>0</v>
      </c>
    </row>
    <row r="111" spans="1:19" x14ac:dyDescent="0.25">
      <c r="A111" s="1">
        <v>110</v>
      </c>
      <c r="B111" s="1">
        <f t="shared" si="8"/>
        <v>1</v>
      </c>
      <c r="C111" s="5">
        <f t="shared" si="7"/>
        <v>1.056338028169014</v>
      </c>
      <c r="D111" s="1" t="s">
        <v>179</v>
      </c>
      <c r="E111" s="1" t="s">
        <v>59</v>
      </c>
      <c r="F111" s="1" t="s">
        <v>98</v>
      </c>
      <c r="G111" s="5" t="str">
        <f>IFERROR(1/VLOOKUP($A111,'PRZEGĘDZA-LUX'!B:C,2,0),"")</f>
        <v/>
      </c>
      <c r="H111" s="5" t="str">
        <f>IFERROR(1/VLOOKUP($A111,'PALOWICE-HRM'!B:C,2,0),"")</f>
        <v/>
      </c>
      <c r="I111" s="5" t="str">
        <f>IFERROR(1/VLOOKUP($A111,'GLIWICE-PĘD'!B:C,2,0),"")</f>
        <v/>
      </c>
      <c r="J111" s="5">
        <f>IFERROR(1/VLOOKUP($A111,'RYBNIK-ENE'!B:C,2,0),"")</f>
        <v>1.056338028169014</v>
      </c>
      <c r="K111" s="5" t="str">
        <f>IFERROR(1/VLOOKUP($A111,'KROSZTOSZOWICE-FOR'!B:C,2,0),"")</f>
        <v/>
      </c>
      <c r="S111">
        <f t="shared" si="5"/>
        <v>0</v>
      </c>
    </row>
    <row r="112" spans="1:19" x14ac:dyDescent="0.25">
      <c r="A112" s="1">
        <v>111</v>
      </c>
      <c r="B112" s="1">
        <f t="shared" si="8"/>
        <v>1</v>
      </c>
      <c r="C112" s="5">
        <f t="shared" si="7"/>
        <v>1.0416666666666667</v>
      </c>
      <c r="D112" s="1" t="s">
        <v>81</v>
      </c>
      <c r="E112" s="1" t="s">
        <v>59</v>
      </c>
      <c r="F112" s="1" t="s">
        <v>98</v>
      </c>
      <c r="G112" s="5" t="str">
        <f>IFERROR(1/VLOOKUP($A112,'PRZEGĘDZA-LUX'!B:C,2,0),"")</f>
        <v/>
      </c>
      <c r="H112" s="5" t="str">
        <f>IFERROR(1/VLOOKUP($A112,'PALOWICE-HRM'!B:C,2,0),"")</f>
        <v/>
      </c>
      <c r="I112" s="5" t="str">
        <f>IFERROR(1/VLOOKUP($A112,'GLIWICE-PĘD'!B:C,2,0),"")</f>
        <v/>
      </c>
      <c r="J112" s="5">
        <f>IFERROR(1/VLOOKUP($A112,'RYBNIK-ENE'!B:C,2,0),"")</f>
        <v>1.0416666666666667</v>
      </c>
      <c r="K112" s="5" t="str">
        <f>IFERROR(1/VLOOKUP($A112,'KROSZTOSZOWICE-FOR'!B:C,2,0),"")</f>
        <v/>
      </c>
      <c r="S112">
        <f t="shared" si="5"/>
        <v>1</v>
      </c>
    </row>
    <row r="113" spans="1:19" x14ac:dyDescent="0.25">
      <c r="A113" s="1">
        <v>112</v>
      </c>
      <c r="B113" s="1">
        <f t="shared" si="8"/>
        <v>1</v>
      </c>
      <c r="C113" s="5">
        <f t="shared" si="7"/>
        <v>1.0714285714285714</v>
      </c>
      <c r="D113" s="1" t="s">
        <v>180</v>
      </c>
      <c r="E113" s="1" t="s">
        <v>59</v>
      </c>
      <c r="F113" s="1" t="s">
        <v>98</v>
      </c>
      <c r="G113" s="5" t="str">
        <f>IFERROR(1/VLOOKUP($A113,'PRZEGĘDZA-LUX'!B:C,2,0),"")</f>
        <v/>
      </c>
      <c r="H113" s="5" t="str">
        <f>IFERROR(1/VLOOKUP($A113,'PALOWICE-HRM'!B:C,2,0),"")</f>
        <v/>
      </c>
      <c r="I113" s="5" t="str">
        <f>IFERROR(1/VLOOKUP($A113,'GLIWICE-PĘD'!B:C,2,0),"")</f>
        <v/>
      </c>
      <c r="J113" s="5">
        <f>IFERROR(1/VLOOKUP($A113,'RYBNIK-ENE'!B:C,2,0),"")</f>
        <v>1.0714285714285714</v>
      </c>
      <c r="K113" s="5" t="str">
        <f>IFERROR(1/VLOOKUP($A113,'KROSZTOSZOWICE-FOR'!B:C,2,0),"")</f>
        <v/>
      </c>
      <c r="S113">
        <f t="shared" si="5"/>
        <v>1</v>
      </c>
    </row>
    <row r="114" spans="1:19" x14ac:dyDescent="0.25">
      <c r="A114" s="1">
        <v>113</v>
      </c>
      <c r="B114" s="1">
        <f t="shared" si="8"/>
        <v>1</v>
      </c>
      <c r="C114" s="5">
        <f t="shared" si="7"/>
        <v>1.0273972602739725</v>
      </c>
      <c r="D114" s="1" t="s">
        <v>181</v>
      </c>
      <c r="E114" s="1" t="s">
        <v>182</v>
      </c>
      <c r="F114" s="1" t="s">
        <v>98</v>
      </c>
      <c r="G114" s="5" t="str">
        <f>IFERROR(1/VLOOKUP($A114,'PRZEGĘDZA-LUX'!B:C,2,0),"")</f>
        <v/>
      </c>
      <c r="H114" s="5" t="str">
        <f>IFERROR(1/VLOOKUP($A114,'PALOWICE-HRM'!B:C,2,0),"")</f>
        <v/>
      </c>
      <c r="I114" s="5" t="str">
        <f>IFERROR(1/VLOOKUP($A114,'GLIWICE-PĘD'!B:C,2,0),"")</f>
        <v/>
      </c>
      <c r="J114" s="5">
        <f>IFERROR(1/VLOOKUP($A114,'RYBNIK-ENE'!B:C,2,0),"")</f>
        <v>1.0273972602739725</v>
      </c>
      <c r="K114" s="5" t="str">
        <f>IFERROR(1/VLOOKUP($A114,'KROSZTOSZOWICE-FOR'!B:C,2,0),"")</f>
        <v/>
      </c>
      <c r="S114">
        <f t="shared" si="5"/>
        <v>1</v>
      </c>
    </row>
    <row r="115" spans="1:19" x14ac:dyDescent="0.25">
      <c r="A115" s="1">
        <v>114</v>
      </c>
      <c r="B115" s="1">
        <f t="shared" si="8"/>
        <v>2</v>
      </c>
      <c r="C115" s="5">
        <f t="shared" si="7"/>
        <v>1.0479938701588187</v>
      </c>
      <c r="D115" s="1" t="s">
        <v>63</v>
      </c>
      <c r="E115" s="1" t="s">
        <v>18</v>
      </c>
      <c r="F115" s="1" t="s">
        <v>98</v>
      </c>
      <c r="G115" s="5" t="str">
        <f>IFERROR(1/VLOOKUP($A115,'PRZEGĘDZA-LUX'!B:C,2,0),"")</f>
        <v/>
      </c>
      <c r="H115" s="5" t="str">
        <f>IFERROR(1/VLOOKUP($A115,'PALOWICE-HRM'!B:C,2,0),"")</f>
        <v/>
      </c>
      <c r="I115" s="5" t="str">
        <f>IFERROR(1/VLOOKUP($A115,'GLIWICE-PĘD'!B:C,2,0),"")</f>
        <v/>
      </c>
      <c r="J115" s="5">
        <f>IFERROR(1/VLOOKUP($A115,'RYBNIK-ENE'!B:C,2,0),"")</f>
        <v>1.0135135135135136</v>
      </c>
      <c r="K115" s="5">
        <f>IFERROR(1/VLOOKUP($A115,'KROSZTOSZOWICE-FOR'!B:C,2,0),"")</f>
        <v>1.0824742268041236</v>
      </c>
      <c r="S115">
        <f t="shared" si="5"/>
        <v>0</v>
      </c>
    </row>
    <row r="116" spans="1:19" x14ac:dyDescent="0.25">
      <c r="A116" s="1">
        <v>115</v>
      </c>
      <c r="B116" s="1">
        <f t="shared" si="8"/>
        <v>1</v>
      </c>
      <c r="C116" s="5">
        <f t="shared" si="7"/>
        <v>104.99999999999999</v>
      </c>
      <c r="D116" s="1" t="s">
        <v>23</v>
      </c>
      <c r="E116" s="1" t="s">
        <v>186</v>
      </c>
      <c r="F116" s="1" t="s">
        <v>101</v>
      </c>
      <c r="G116" s="5" t="str">
        <f>IFERROR(1/VLOOKUP($A116,'PRZEGĘDZA-LUX'!B:C,2,0),"")</f>
        <v/>
      </c>
      <c r="H116" s="5" t="str">
        <f>IFERROR(1/VLOOKUP($A116,'PALOWICE-HRM'!B:C,2,0),"")</f>
        <v/>
      </c>
      <c r="I116" s="5" t="str">
        <f>IFERROR(1/VLOOKUP($A116,'GLIWICE-PĘD'!B:C,2,0),"")</f>
        <v/>
      </c>
      <c r="J116" s="5" t="str">
        <f>IFERROR(1/VLOOKUP($A116,'RYBNIK-ENE'!B:C,2,0),"")</f>
        <v/>
      </c>
      <c r="K116" s="5">
        <f>IFERROR(1/VLOOKUP($A116,'KROSZTOSZOWICE-FOR'!B:C,2,0),"")</f>
        <v>104.99999999999999</v>
      </c>
      <c r="S116">
        <f t="shared" si="5"/>
        <v>0</v>
      </c>
    </row>
    <row r="117" spans="1:19" x14ac:dyDescent="0.25">
      <c r="A117" s="1">
        <v>116</v>
      </c>
      <c r="B117" s="1">
        <f t="shared" si="8"/>
        <v>1</v>
      </c>
      <c r="C117" s="5">
        <f t="shared" si="7"/>
        <v>21</v>
      </c>
      <c r="D117" s="1" t="s">
        <v>56</v>
      </c>
      <c r="E117" s="1" t="s">
        <v>187</v>
      </c>
      <c r="F117" s="1" t="s">
        <v>143</v>
      </c>
      <c r="G117" s="5" t="str">
        <f>IFERROR(1/VLOOKUP($A117,'PRZEGĘDZA-LUX'!B:C,2,0),"")</f>
        <v/>
      </c>
      <c r="H117" s="5" t="str">
        <f>IFERROR(1/VLOOKUP($A117,'PALOWICE-HRM'!B:C,2,0),"")</f>
        <v/>
      </c>
      <c r="I117" s="5" t="str">
        <f>IFERROR(1/VLOOKUP($A117,'GLIWICE-PĘD'!B:C,2,0),"")</f>
        <v/>
      </c>
      <c r="J117" s="5" t="str">
        <f>IFERROR(1/VLOOKUP($A117,'RYBNIK-ENE'!B:C,2,0),"")</f>
        <v/>
      </c>
      <c r="K117" s="5">
        <f>IFERROR(1/VLOOKUP($A117,'KROSZTOSZOWICE-FOR'!B:C,2,0),"")</f>
        <v>21</v>
      </c>
      <c r="S117">
        <f t="shared" si="5"/>
        <v>0</v>
      </c>
    </row>
    <row r="118" spans="1:19" x14ac:dyDescent="0.25">
      <c r="A118" s="1">
        <v>117</v>
      </c>
      <c r="B118" s="1">
        <f t="shared" si="8"/>
        <v>1</v>
      </c>
      <c r="C118" s="5">
        <f t="shared" si="7"/>
        <v>17.5</v>
      </c>
      <c r="D118" s="1" t="s">
        <v>72</v>
      </c>
      <c r="E118" s="1" t="s">
        <v>189</v>
      </c>
      <c r="F118" s="1" t="s">
        <v>143</v>
      </c>
      <c r="G118" s="5" t="str">
        <f>IFERROR(1/VLOOKUP($A118,'PRZEGĘDZA-LUX'!B:C,2,0),"")</f>
        <v/>
      </c>
      <c r="H118" s="5" t="str">
        <f>IFERROR(1/VLOOKUP($A118,'PALOWICE-HRM'!B:C,2,0),"")</f>
        <v/>
      </c>
      <c r="I118" s="5" t="str">
        <f>IFERROR(1/VLOOKUP($A118,'GLIWICE-PĘD'!B:C,2,0),"")</f>
        <v/>
      </c>
      <c r="J118" s="5" t="str">
        <f>IFERROR(1/VLOOKUP($A118,'RYBNIK-ENE'!B:C,2,0),"")</f>
        <v/>
      </c>
      <c r="K118" s="5">
        <f>IFERROR(1/VLOOKUP($A118,'KROSZTOSZOWICE-FOR'!B:C,2,0),"")</f>
        <v>17.5</v>
      </c>
      <c r="S118">
        <f t="shared" si="5"/>
        <v>0</v>
      </c>
    </row>
    <row r="119" spans="1:19" x14ac:dyDescent="0.25">
      <c r="A119" s="1">
        <v>118</v>
      </c>
      <c r="B119" s="1">
        <f t="shared" si="8"/>
        <v>1</v>
      </c>
      <c r="C119" s="5">
        <f t="shared" si="7"/>
        <v>13.124999999999998</v>
      </c>
      <c r="D119" s="1" t="s">
        <v>188</v>
      </c>
      <c r="E119" s="1" t="s">
        <v>190</v>
      </c>
      <c r="F119" s="1" t="s">
        <v>143</v>
      </c>
      <c r="G119" s="5" t="str">
        <f>IFERROR(1/VLOOKUP($A119,'PRZEGĘDZA-LUX'!B:C,2,0),"")</f>
        <v/>
      </c>
      <c r="H119" s="5" t="str">
        <f>IFERROR(1/VLOOKUP($A119,'PALOWICE-HRM'!B:C,2,0),"")</f>
        <v/>
      </c>
      <c r="I119" s="5" t="str">
        <f>IFERROR(1/VLOOKUP($A119,'GLIWICE-PĘD'!B:C,2,0),"")</f>
        <v/>
      </c>
      <c r="J119" s="5" t="str">
        <f>IFERROR(1/VLOOKUP($A119,'RYBNIK-ENE'!B:C,2,0),"")</f>
        <v/>
      </c>
      <c r="K119" s="5">
        <f>IFERROR(1/VLOOKUP($A119,'KROSZTOSZOWICE-FOR'!B:C,2,0),"")</f>
        <v>13.124999999999998</v>
      </c>
      <c r="S119">
        <f t="shared" si="5"/>
        <v>0</v>
      </c>
    </row>
    <row r="120" spans="1:19" x14ac:dyDescent="0.25">
      <c r="A120" s="1">
        <v>119</v>
      </c>
      <c r="B120" s="1">
        <f t="shared" si="8"/>
        <v>1</v>
      </c>
      <c r="C120" s="5">
        <f t="shared" si="7"/>
        <v>10.5</v>
      </c>
      <c r="D120" s="1" t="s">
        <v>15</v>
      </c>
      <c r="E120" s="1" t="s">
        <v>191</v>
      </c>
      <c r="F120" s="1" t="s">
        <v>143</v>
      </c>
      <c r="G120" s="5" t="str">
        <f>IFERROR(1/VLOOKUP($A120,'PRZEGĘDZA-LUX'!B:C,2,0),"")</f>
        <v/>
      </c>
      <c r="H120" s="5" t="str">
        <f>IFERROR(1/VLOOKUP($A120,'PALOWICE-HRM'!B:C,2,0),"")</f>
        <v/>
      </c>
      <c r="I120" s="5" t="str">
        <f>IFERROR(1/VLOOKUP($A120,'GLIWICE-PĘD'!B:C,2,0),"")</f>
        <v/>
      </c>
      <c r="J120" s="5" t="str">
        <f>IFERROR(1/VLOOKUP($A120,'RYBNIK-ENE'!B:C,2,0),"")</f>
        <v/>
      </c>
      <c r="K120" s="5">
        <f>IFERROR(1/VLOOKUP($A120,'KROSZTOSZOWICE-FOR'!B:C,2,0),"")</f>
        <v>10.5</v>
      </c>
      <c r="S120">
        <f t="shared" si="5"/>
        <v>0</v>
      </c>
    </row>
    <row r="121" spans="1:19" x14ac:dyDescent="0.25">
      <c r="A121" s="1">
        <v>120</v>
      </c>
      <c r="B121" s="1">
        <f t="shared" si="8"/>
        <v>1</v>
      </c>
      <c r="C121" s="5">
        <f t="shared" si="7"/>
        <v>9.545454545454545</v>
      </c>
      <c r="D121" s="1" t="s">
        <v>161</v>
      </c>
      <c r="E121" s="1" t="s">
        <v>192</v>
      </c>
      <c r="F121" s="1" t="s">
        <v>143</v>
      </c>
      <c r="G121" s="5" t="str">
        <f>IFERROR(1/VLOOKUP($A121,'PRZEGĘDZA-LUX'!B:C,2,0),"")</f>
        <v/>
      </c>
      <c r="H121" s="5" t="str">
        <f>IFERROR(1/VLOOKUP($A121,'PALOWICE-HRM'!B:C,2,0),"")</f>
        <v/>
      </c>
      <c r="I121" s="5" t="str">
        <f>IFERROR(1/VLOOKUP($A121,'GLIWICE-PĘD'!B:C,2,0),"")</f>
        <v/>
      </c>
      <c r="J121" s="5" t="str">
        <f>IFERROR(1/VLOOKUP($A121,'RYBNIK-ENE'!B:C,2,0),"")</f>
        <v/>
      </c>
      <c r="K121" s="5">
        <f>IFERROR(1/VLOOKUP($A121,'KROSZTOSZOWICE-FOR'!B:C,2,0),"")</f>
        <v>9.545454545454545</v>
      </c>
      <c r="S121">
        <f t="shared" si="5"/>
        <v>0</v>
      </c>
    </row>
    <row r="122" spans="1:19" x14ac:dyDescent="0.25">
      <c r="A122" s="1">
        <v>121</v>
      </c>
      <c r="B122" s="1">
        <f t="shared" si="8"/>
        <v>1</v>
      </c>
      <c r="C122" s="5">
        <f t="shared" si="7"/>
        <v>8.75</v>
      </c>
      <c r="D122" s="1" t="s">
        <v>63</v>
      </c>
      <c r="E122" s="1" t="s">
        <v>193</v>
      </c>
      <c r="F122" s="1" t="s">
        <v>143</v>
      </c>
      <c r="G122" s="5" t="str">
        <f>IFERROR(1/VLOOKUP($A122,'PRZEGĘDZA-LUX'!B:C,2,0),"")</f>
        <v/>
      </c>
      <c r="H122" s="5" t="str">
        <f>IFERROR(1/VLOOKUP($A122,'PALOWICE-HRM'!B:C,2,0),"")</f>
        <v/>
      </c>
      <c r="I122" s="5" t="str">
        <f>IFERROR(1/VLOOKUP($A122,'GLIWICE-PĘD'!B:C,2,0),"")</f>
        <v/>
      </c>
      <c r="J122" s="5" t="str">
        <f>IFERROR(1/VLOOKUP($A122,'RYBNIK-ENE'!B:C,2,0),"")</f>
        <v/>
      </c>
      <c r="K122" s="5">
        <f>IFERROR(1/VLOOKUP($A122,'KROSZTOSZOWICE-FOR'!B:C,2,0),"")</f>
        <v>8.75</v>
      </c>
      <c r="S122">
        <f t="shared" si="5"/>
        <v>0</v>
      </c>
    </row>
    <row r="123" spans="1:19" x14ac:dyDescent="0.25">
      <c r="A123" s="1">
        <v>122</v>
      </c>
      <c r="B123" s="1">
        <f t="shared" si="8"/>
        <v>1</v>
      </c>
      <c r="C123" s="5">
        <f t="shared" si="7"/>
        <v>8.0769230769230766</v>
      </c>
      <c r="D123" s="1" t="s">
        <v>15</v>
      </c>
      <c r="E123" s="1" t="s">
        <v>194</v>
      </c>
      <c r="F123" s="1" t="s">
        <v>143</v>
      </c>
      <c r="G123" s="5" t="str">
        <f>IFERROR(1/VLOOKUP($A123,'PRZEGĘDZA-LUX'!B:C,2,0),"")</f>
        <v/>
      </c>
      <c r="H123" s="5" t="str">
        <f>IFERROR(1/VLOOKUP($A123,'PALOWICE-HRM'!B:C,2,0),"")</f>
        <v/>
      </c>
      <c r="I123" s="5" t="str">
        <f>IFERROR(1/VLOOKUP($A123,'GLIWICE-PĘD'!B:C,2,0),"")</f>
        <v/>
      </c>
      <c r="J123" s="5" t="str">
        <f>IFERROR(1/VLOOKUP($A123,'RYBNIK-ENE'!B:C,2,0),"")</f>
        <v/>
      </c>
      <c r="K123" s="5">
        <f>IFERROR(1/VLOOKUP($A123,'KROSZTOSZOWICE-FOR'!B:C,2,0),"")</f>
        <v>8.0769230769230766</v>
      </c>
      <c r="S123">
        <f t="shared" si="5"/>
        <v>0</v>
      </c>
    </row>
    <row r="124" spans="1:19" x14ac:dyDescent="0.25">
      <c r="A124" s="1">
        <v>123</v>
      </c>
      <c r="B124" s="1">
        <f t="shared" si="8"/>
        <v>1</v>
      </c>
      <c r="C124" s="5">
        <f t="shared" si="7"/>
        <v>7</v>
      </c>
      <c r="D124" s="1" t="s">
        <v>195</v>
      </c>
      <c r="E124" s="1" t="s">
        <v>196</v>
      </c>
      <c r="F124" s="1" t="s">
        <v>143</v>
      </c>
      <c r="G124" s="5" t="str">
        <f>IFERROR(1/VLOOKUP($A124,'PRZEGĘDZA-LUX'!B:C,2,0),"")</f>
        <v/>
      </c>
      <c r="H124" s="5" t="str">
        <f>IFERROR(1/VLOOKUP($A124,'PALOWICE-HRM'!B:C,2,0),"")</f>
        <v/>
      </c>
      <c r="I124" s="5" t="str">
        <f>IFERROR(1/VLOOKUP($A124,'GLIWICE-PĘD'!B:C,2,0),"")</f>
        <v/>
      </c>
      <c r="J124" s="5" t="str">
        <f>IFERROR(1/VLOOKUP($A124,'RYBNIK-ENE'!B:C,2,0),"")</f>
        <v/>
      </c>
      <c r="K124" s="5">
        <f>IFERROR(1/VLOOKUP($A124,'KROSZTOSZOWICE-FOR'!B:C,2,0),"")</f>
        <v>7</v>
      </c>
      <c r="S124">
        <f t="shared" si="5"/>
        <v>0</v>
      </c>
    </row>
    <row r="125" spans="1:19" x14ac:dyDescent="0.25">
      <c r="A125" s="1">
        <v>124</v>
      </c>
      <c r="B125" s="1">
        <f t="shared" si="8"/>
        <v>1</v>
      </c>
      <c r="C125" s="5">
        <f t="shared" si="7"/>
        <v>5.5263157894736841</v>
      </c>
      <c r="D125" s="1" t="s">
        <v>17</v>
      </c>
      <c r="E125" s="1" t="s">
        <v>197</v>
      </c>
      <c r="F125" s="1" t="s">
        <v>143</v>
      </c>
      <c r="G125" s="5" t="str">
        <f>IFERROR(1/VLOOKUP($A125,'PRZEGĘDZA-LUX'!B:C,2,0),"")</f>
        <v/>
      </c>
      <c r="H125" s="5" t="str">
        <f>IFERROR(1/VLOOKUP($A125,'PALOWICE-HRM'!B:C,2,0),"")</f>
        <v/>
      </c>
      <c r="I125" s="5" t="str">
        <f>IFERROR(1/VLOOKUP($A125,'GLIWICE-PĘD'!B:C,2,0),"")</f>
        <v/>
      </c>
      <c r="J125" s="5" t="str">
        <f>IFERROR(1/VLOOKUP($A125,'RYBNIK-ENE'!B:C,2,0),"")</f>
        <v/>
      </c>
      <c r="K125" s="5">
        <f>IFERROR(1/VLOOKUP($A125,'KROSZTOSZOWICE-FOR'!B:C,2,0),"")</f>
        <v>5.5263157894736841</v>
      </c>
      <c r="S125">
        <f t="shared" si="5"/>
        <v>0</v>
      </c>
    </row>
    <row r="126" spans="1:19" x14ac:dyDescent="0.25">
      <c r="A126" s="1">
        <v>125</v>
      </c>
      <c r="B126" s="1">
        <f t="shared" si="8"/>
        <v>1</v>
      </c>
      <c r="C126" s="5">
        <f t="shared" si="7"/>
        <v>4.5652173913043477</v>
      </c>
      <c r="D126" s="1" t="s">
        <v>198</v>
      </c>
      <c r="E126" s="1" t="s">
        <v>199</v>
      </c>
      <c r="F126" s="1" t="s">
        <v>143</v>
      </c>
      <c r="G126" s="5" t="str">
        <f>IFERROR(1/VLOOKUP($A126,'PRZEGĘDZA-LUX'!B:C,2,0),"")</f>
        <v/>
      </c>
      <c r="H126" s="5" t="str">
        <f>IFERROR(1/VLOOKUP($A126,'PALOWICE-HRM'!B:C,2,0),"")</f>
        <v/>
      </c>
      <c r="I126" s="5" t="str">
        <f>IFERROR(1/VLOOKUP($A126,'GLIWICE-PĘD'!B:C,2,0),"")</f>
        <v/>
      </c>
      <c r="J126" s="5" t="str">
        <f>IFERROR(1/VLOOKUP($A126,'RYBNIK-ENE'!B:C,2,0),"")</f>
        <v/>
      </c>
      <c r="K126" s="5">
        <f>IFERROR(1/VLOOKUP($A126,'KROSZTOSZOWICE-FOR'!B:C,2,0),"")</f>
        <v>4.5652173913043477</v>
      </c>
      <c r="S126">
        <f t="shared" si="5"/>
        <v>0</v>
      </c>
    </row>
    <row r="127" spans="1:19" x14ac:dyDescent="0.25">
      <c r="A127" s="1">
        <v>126</v>
      </c>
      <c r="B127" s="1">
        <f t="shared" si="8"/>
        <v>1</v>
      </c>
      <c r="C127" s="5">
        <f t="shared" si="7"/>
        <v>4.0384615384615383</v>
      </c>
      <c r="D127" s="1" t="s">
        <v>23</v>
      </c>
      <c r="E127" s="1" t="s">
        <v>200</v>
      </c>
      <c r="F127" s="1" t="s">
        <v>143</v>
      </c>
      <c r="G127" s="5" t="str">
        <f>IFERROR(1/VLOOKUP($A127,'PRZEGĘDZA-LUX'!B:C,2,0),"")</f>
        <v/>
      </c>
      <c r="H127" s="5" t="str">
        <f>IFERROR(1/VLOOKUP($A127,'PALOWICE-HRM'!B:C,2,0),"")</f>
        <v/>
      </c>
      <c r="I127" s="5" t="str">
        <f>IFERROR(1/VLOOKUP($A127,'GLIWICE-PĘD'!B:C,2,0),"")</f>
        <v/>
      </c>
      <c r="J127" s="5" t="str">
        <f>IFERROR(1/VLOOKUP($A127,'RYBNIK-ENE'!B:C,2,0),"")</f>
        <v/>
      </c>
      <c r="K127" s="5">
        <f>IFERROR(1/VLOOKUP($A127,'KROSZTOSZOWICE-FOR'!B:C,2,0),"")</f>
        <v>4.0384615384615383</v>
      </c>
      <c r="S127">
        <f t="shared" si="5"/>
        <v>0</v>
      </c>
    </row>
    <row r="128" spans="1:19" x14ac:dyDescent="0.25">
      <c r="A128" s="1">
        <v>127</v>
      </c>
      <c r="B128" s="1">
        <f t="shared" si="8"/>
        <v>1</v>
      </c>
      <c r="C128" s="5">
        <f t="shared" si="7"/>
        <v>3.5</v>
      </c>
      <c r="D128" s="1" t="s">
        <v>201</v>
      </c>
      <c r="E128" s="1" t="s">
        <v>202</v>
      </c>
      <c r="F128" s="1" t="s">
        <v>99</v>
      </c>
      <c r="G128" s="5" t="str">
        <f>IFERROR(1/VLOOKUP($A128,'PRZEGĘDZA-LUX'!B:C,2,0),"")</f>
        <v/>
      </c>
      <c r="H128" s="5" t="str">
        <f>IFERROR(1/VLOOKUP($A128,'PALOWICE-HRM'!B:C,2,0),"")</f>
        <v/>
      </c>
      <c r="I128" s="5" t="str">
        <f>IFERROR(1/VLOOKUP($A128,'GLIWICE-PĘD'!B:C,2,0),"")</f>
        <v/>
      </c>
      <c r="J128" s="5" t="str">
        <f>IFERROR(1/VLOOKUP($A128,'RYBNIK-ENE'!B:C,2,0),"")</f>
        <v/>
      </c>
      <c r="K128" s="5">
        <f>IFERROR(1/VLOOKUP($A128,'KROSZTOSZOWICE-FOR'!B:C,2,0),"")</f>
        <v>3.5</v>
      </c>
      <c r="S128">
        <f t="shared" si="5"/>
        <v>1</v>
      </c>
    </row>
    <row r="129" spans="1:19" x14ac:dyDescent="0.25">
      <c r="A129" s="1">
        <v>128</v>
      </c>
      <c r="B129" s="1">
        <f t="shared" si="8"/>
        <v>1</v>
      </c>
      <c r="C129" s="5">
        <f t="shared" si="7"/>
        <v>3.2812499999999996</v>
      </c>
      <c r="D129" s="1" t="s">
        <v>203</v>
      </c>
      <c r="E129" s="1" t="s">
        <v>204</v>
      </c>
      <c r="F129" s="1" t="s">
        <v>99</v>
      </c>
      <c r="G129" s="5" t="str">
        <f>IFERROR(1/VLOOKUP($A129,'PRZEGĘDZA-LUX'!B:C,2,0),"")</f>
        <v/>
      </c>
      <c r="H129" s="5" t="str">
        <f>IFERROR(1/VLOOKUP($A129,'PALOWICE-HRM'!B:C,2,0),"")</f>
        <v/>
      </c>
      <c r="I129" s="5" t="str">
        <f>IFERROR(1/VLOOKUP($A129,'GLIWICE-PĘD'!B:C,2,0),"")</f>
        <v/>
      </c>
      <c r="J129" s="5" t="str">
        <f>IFERROR(1/VLOOKUP($A129,'RYBNIK-ENE'!B:C,2,0),"")</f>
        <v/>
      </c>
      <c r="K129" s="5">
        <f>IFERROR(1/VLOOKUP($A129,'KROSZTOSZOWICE-FOR'!B:C,2,0),"")</f>
        <v>3.2812499999999996</v>
      </c>
      <c r="S129">
        <f t="shared" si="5"/>
        <v>0</v>
      </c>
    </row>
    <row r="130" spans="1:19" x14ac:dyDescent="0.25">
      <c r="A130" s="1">
        <v>129</v>
      </c>
      <c r="B130" s="1">
        <f t="shared" si="8"/>
        <v>1</v>
      </c>
      <c r="C130" s="5">
        <f t="shared" si="7"/>
        <v>3.1818181818181821</v>
      </c>
      <c r="D130" s="1" t="s">
        <v>109</v>
      </c>
      <c r="E130" s="1" t="s">
        <v>205</v>
      </c>
      <c r="F130" s="1" t="s">
        <v>143</v>
      </c>
      <c r="G130" s="5" t="str">
        <f>IFERROR(1/VLOOKUP($A130,'PRZEGĘDZA-LUX'!B:C,2,0),"")</f>
        <v/>
      </c>
      <c r="H130" s="5" t="str">
        <f>IFERROR(1/VLOOKUP($A130,'PALOWICE-HRM'!B:C,2,0),"")</f>
        <v/>
      </c>
      <c r="I130" s="5" t="str">
        <f>IFERROR(1/VLOOKUP($A130,'GLIWICE-PĘD'!B:C,2,0),"")</f>
        <v/>
      </c>
      <c r="J130" s="5" t="str">
        <f>IFERROR(1/VLOOKUP($A130,'RYBNIK-ENE'!B:C,2,0),"")</f>
        <v/>
      </c>
      <c r="K130" s="5">
        <f>IFERROR(1/VLOOKUP($A130,'KROSZTOSZOWICE-FOR'!B:C,2,0),"")</f>
        <v>3.1818181818181821</v>
      </c>
      <c r="S130">
        <f t="shared" si="5"/>
        <v>0</v>
      </c>
    </row>
    <row r="131" spans="1:19" x14ac:dyDescent="0.25">
      <c r="A131" s="1">
        <v>130</v>
      </c>
      <c r="B131" s="1">
        <f t="shared" si="8"/>
        <v>1</v>
      </c>
      <c r="C131" s="5">
        <f t="shared" si="7"/>
        <v>3</v>
      </c>
      <c r="D131" s="1" t="s">
        <v>81</v>
      </c>
      <c r="E131" s="1" t="s">
        <v>206</v>
      </c>
      <c r="F131" s="1" t="s">
        <v>99</v>
      </c>
      <c r="G131" s="5" t="str">
        <f>IFERROR(1/VLOOKUP($A131,'PRZEGĘDZA-LUX'!B:C,2,0),"")</f>
        <v/>
      </c>
      <c r="H131" s="5" t="str">
        <f>IFERROR(1/VLOOKUP($A131,'PALOWICE-HRM'!B:C,2,0),"")</f>
        <v/>
      </c>
      <c r="I131" s="5" t="str">
        <f>IFERROR(1/VLOOKUP($A131,'GLIWICE-PĘD'!B:C,2,0),"")</f>
        <v/>
      </c>
      <c r="J131" s="5" t="str">
        <f>IFERROR(1/VLOOKUP($A131,'RYBNIK-ENE'!B:C,2,0),"")</f>
        <v/>
      </c>
      <c r="K131" s="5">
        <f>IFERROR(1/VLOOKUP($A131,'KROSZTOSZOWICE-FOR'!B:C,2,0),"")</f>
        <v>3</v>
      </c>
      <c r="S131">
        <f t="shared" ref="S131:S171" si="9">IF(RIGHT(D131,1)="A",1,0)</f>
        <v>1</v>
      </c>
    </row>
    <row r="132" spans="1:19" x14ac:dyDescent="0.25">
      <c r="A132" s="1">
        <v>131</v>
      </c>
      <c r="B132" s="1">
        <f t="shared" si="8"/>
        <v>1</v>
      </c>
      <c r="C132" s="5">
        <f t="shared" si="7"/>
        <v>2.9166666666666665</v>
      </c>
      <c r="D132" s="1" t="s">
        <v>207</v>
      </c>
      <c r="E132" s="1" t="s">
        <v>208</v>
      </c>
      <c r="F132" s="1" t="s">
        <v>99</v>
      </c>
      <c r="G132" s="5" t="str">
        <f>IFERROR(1/VLOOKUP($A132,'PRZEGĘDZA-LUX'!B:C,2,0),"")</f>
        <v/>
      </c>
      <c r="H132" s="5" t="str">
        <f>IFERROR(1/VLOOKUP($A132,'PALOWICE-HRM'!B:C,2,0),"")</f>
        <v/>
      </c>
      <c r="I132" s="5" t="str">
        <f>IFERROR(1/VLOOKUP($A132,'GLIWICE-PĘD'!B:C,2,0),"")</f>
        <v/>
      </c>
      <c r="J132" s="5" t="str">
        <f>IFERROR(1/VLOOKUP($A132,'RYBNIK-ENE'!B:C,2,0),"")</f>
        <v/>
      </c>
      <c r="K132" s="5">
        <f>IFERROR(1/VLOOKUP($A132,'KROSZTOSZOWICE-FOR'!B:C,2,0),"")</f>
        <v>2.9166666666666665</v>
      </c>
      <c r="S132">
        <f t="shared" si="9"/>
        <v>0</v>
      </c>
    </row>
    <row r="133" spans="1:19" x14ac:dyDescent="0.25">
      <c r="A133" s="1">
        <v>132</v>
      </c>
      <c r="B133" s="1">
        <f t="shared" si="8"/>
        <v>1</v>
      </c>
      <c r="C133" s="5">
        <f t="shared" si="7"/>
        <v>2.8378378378378377</v>
      </c>
      <c r="D133" s="1" t="s">
        <v>72</v>
      </c>
      <c r="E133" s="1" t="s">
        <v>153</v>
      </c>
      <c r="F133" s="1" t="s">
        <v>143</v>
      </c>
      <c r="G133" s="5" t="str">
        <f>IFERROR(1/VLOOKUP($A133,'PRZEGĘDZA-LUX'!B:C,2,0),"")</f>
        <v/>
      </c>
      <c r="H133" s="5" t="str">
        <f>IFERROR(1/VLOOKUP($A133,'PALOWICE-HRM'!B:C,2,0),"")</f>
        <v/>
      </c>
      <c r="I133" s="5" t="str">
        <f>IFERROR(1/VLOOKUP($A133,'GLIWICE-PĘD'!B:C,2,0),"")</f>
        <v/>
      </c>
      <c r="J133" s="5" t="str">
        <f>IFERROR(1/VLOOKUP($A133,'RYBNIK-ENE'!B:C,2,0),"")</f>
        <v/>
      </c>
      <c r="K133" s="5">
        <f>IFERROR(1/VLOOKUP($A133,'KROSZTOSZOWICE-FOR'!B:C,2,0),"")</f>
        <v>2.8378378378378377</v>
      </c>
      <c r="S133">
        <f t="shared" si="9"/>
        <v>0</v>
      </c>
    </row>
    <row r="134" spans="1:19" x14ac:dyDescent="0.25">
      <c r="A134" s="1">
        <v>133</v>
      </c>
      <c r="B134" s="1">
        <f t="shared" si="8"/>
        <v>1</v>
      </c>
      <c r="C134" s="5">
        <f t="shared" si="7"/>
        <v>2.763157894736842</v>
      </c>
      <c r="D134" s="1" t="s">
        <v>19</v>
      </c>
      <c r="E134" s="1" t="s">
        <v>209</v>
      </c>
      <c r="F134" s="1" t="s">
        <v>143</v>
      </c>
      <c r="G134" s="5" t="str">
        <f>IFERROR(1/VLOOKUP($A134,'PRZEGĘDZA-LUX'!B:C,2,0),"")</f>
        <v/>
      </c>
      <c r="H134" s="5" t="str">
        <f>IFERROR(1/VLOOKUP($A134,'PALOWICE-HRM'!B:C,2,0),"")</f>
        <v/>
      </c>
      <c r="I134" s="5" t="str">
        <f>IFERROR(1/VLOOKUP($A134,'GLIWICE-PĘD'!B:C,2,0),"")</f>
        <v/>
      </c>
      <c r="J134" s="5" t="str">
        <f>IFERROR(1/VLOOKUP($A134,'RYBNIK-ENE'!B:C,2,0),"")</f>
        <v/>
      </c>
      <c r="K134" s="5">
        <f>IFERROR(1/VLOOKUP($A134,'KROSZTOSZOWICE-FOR'!B:C,2,0),"")</f>
        <v>2.763157894736842</v>
      </c>
      <c r="S134">
        <f t="shared" si="9"/>
        <v>0</v>
      </c>
    </row>
    <row r="135" spans="1:19" x14ac:dyDescent="0.25">
      <c r="A135" s="1">
        <v>134</v>
      </c>
      <c r="B135" s="1">
        <f t="shared" si="8"/>
        <v>1</v>
      </c>
      <c r="C135" s="5">
        <f t="shared" si="7"/>
        <v>2.5609756097560976</v>
      </c>
      <c r="D135" s="1" t="s">
        <v>56</v>
      </c>
      <c r="E135" s="1" t="s">
        <v>210</v>
      </c>
      <c r="F135" s="1" t="s">
        <v>99</v>
      </c>
      <c r="G135" s="5" t="str">
        <f>IFERROR(1/VLOOKUP($A135,'PRZEGĘDZA-LUX'!B:C,2,0),"")</f>
        <v/>
      </c>
      <c r="H135" s="5" t="str">
        <f>IFERROR(1/VLOOKUP($A135,'PALOWICE-HRM'!B:C,2,0),"")</f>
        <v/>
      </c>
      <c r="I135" s="5" t="str">
        <f>IFERROR(1/VLOOKUP($A135,'GLIWICE-PĘD'!B:C,2,0),"")</f>
        <v/>
      </c>
      <c r="J135" s="5" t="str">
        <f>IFERROR(1/VLOOKUP($A135,'RYBNIK-ENE'!B:C,2,0),"")</f>
        <v/>
      </c>
      <c r="K135" s="5">
        <f>IFERROR(1/VLOOKUP($A135,'KROSZTOSZOWICE-FOR'!B:C,2,0),"")</f>
        <v>2.5609756097560976</v>
      </c>
      <c r="S135">
        <f t="shared" si="9"/>
        <v>0</v>
      </c>
    </row>
    <row r="136" spans="1:19" x14ac:dyDescent="0.25">
      <c r="A136" s="1">
        <v>135</v>
      </c>
      <c r="B136" s="1">
        <f t="shared" si="8"/>
        <v>1</v>
      </c>
      <c r="C136" s="5">
        <f t="shared" si="7"/>
        <v>2.3333333333333335</v>
      </c>
      <c r="D136" s="1" t="s">
        <v>23</v>
      </c>
      <c r="E136" s="1" t="s">
        <v>211</v>
      </c>
      <c r="F136" s="1" t="s">
        <v>143</v>
      </c>
      <c r="G136" s="5" t="str">
        <f>IFERROR(1/VLOOKUP($A136,'PRZEGĘDZA-LUX'!B:C,2,0),"")</f>
        <v/>
      </c>
      <c r="H136" s="5" t="str">
        <f>IFERROR(1/VLOOKUP($A136,'PALOWICE-HRM'!B:C,2,0),"")</f>
        <v/>
      </c>
      <c r="I136" s="5" t="str">
        <f>IFERROR(1/VLOOKUP($A136,'GLIWICE-PĘD'!B:C,2,0),"")</f>
        <v/>
      </c>
      <c r="J136" s="5" t="str">
        <f>IFERROR(1/VLOOKUP($A136,'RYBNIK-ENE'!B:C,2,0),"")</f>
        <v/>
      </c>
      <c r="K136" s="5">
        <f>IFERROR(1/VLOOKUP($A136,'KROSZTOSZOWICE-FOR'!B:C,2,0),"")</f>
        <v>2.3333333333333335</v>
      </c>
      <c r="S136">
        <f t="shared" si="9"/>
        <v>0</v>
      </c>
    </row>
    <row r="137" spans="1:19" x14ac:dyDescent="0.25">
      <c r="A137" s="1">
        <v>136</v>
      </c>
      <c r="B137" s="1">
        <f t="shared" si="8"/>
        <v>1</v>
      </c>
      <c r="C137" s="5">
        <f t="shared" si="7"/>
        <v>2.2340425531914891</v>
      </c>
      <c r="D137" s="1" t="s">
        <v>212</v>
      </c>
      <c r="E137" s="1" t="s">
        <v>158</v>
      </c>
      <c r="F137" s="1" t="s">
        <v>99</v>
      </c>
      <c r="G137" s="5" t="str">
        <f>IFERROR(1/VLOOKUP($A137,'PRZEGĘDZA-LUX'!B:C,2,0),"")</f>
        <v/>
      </c>
      <c r="H137" s="5" t="str">
        <f>IFERROR(1/VLOOKUP($A137,'PALOWICE-HRM'!B:C,2,0),"")</f>
        <v/>
      </c>
      <c r="I137" s="5" t="str">
        <f>IFERROR(1/VLOOKUP($A137,'GLIWICE-PĘD'!B:C,2,0),"")</f>
        <v/>
      </c>
      <c r="J137" s="5" t="str">
        <f>IFERROR(1/VLOOKUP($A137,'RYBNIK-ENE'!B:C,2,0),"")</f>
        <v/>
      </c>
      <c r="K137" s="5">
        <f>IFERROR(1/VLOOKUP($A137,'KROSZTOSZOWICE-FOR'!B:C,2,0),"")</f>
        <v>2.2340425531914891</v>
      </c>
      <c r="S137">
        <f t="shared" si="9"/>
        <v>1</v>
      </c>
    </row>
    <row r="138" spans="1:19" x14ac:dyDescent="0.25">
      <c r="A138" s="1">
        <v>137</v>
      </c>
      <c r="B138" s="1">
        <f t="shared" si="8"/>
        <v>1</v>
      </c>
      <c r="C138" s="5">
        <f t="shared" si="7"/>
        <v>2.1428571428571428</v>
      </c>
      <c r="D138" s="1" t="s">
        <v>17</v>
      </c>
      <c r="E138" s="1" t="s">
        <v>213</v>
      </c>
      <c r="F138" s="1" t="s">
        <v>143</v>
      </c>
      <c r="G138" s="5" t="str">
        <f>IFERROR(1/VLOOKUP($A138,'PRZEGĘDZA-LUX'!B:C,2,0),"")</f>
        <v/>
      </c>
      <c r="H138" s="5" t="str">
        <f>IFERROR(1/VLOOKUP($A138,'PALOWICE-HRM'!B:C,2,0),"")</f>
        <v/>
      </c>
      <c r="I138" s="5" t="str">
        <f>IFERROR(1/VLOOKUP($A138,'GLIWICE-PĘD'!B:C,2,0),"")</f>
        <v/>
      </c>
      <c r="J138" s="5" t="str">
        <f>IFERROR(1/VLOOKUP($A138,'RYBNIK-ENE'!B:C,2,0),"")</f>
        <v/>
      </c>
      <c r="K138" s="5">
        <f>IFERROR(1/VLOOKUP($A138,'KROSZTOSZOWICE-FOR'!B:C,2,0),"")</f>
        <v>2.1428571428571428</v>
      </c>
      <c r="S138">
        <f t="shared" si="9"/>
        <v>0</v>
      </c>
    </row>
    <row r="139" spans="1:19" x14ac:dyDescent="0.25">
      <c r="A139" s="1">
        <v>138</v>
      </c>
      <c r="B139" s="1">
        <f t="shared" si="8"/>
        <v>1</v>
      </c>
      <c r="C139" s="5">
        <f t="shared" si="7"/>
        <v>2.1</v>
      </c>
      <c r="D139" s="1" t="s">
        <v>63</v>
      </c>
      <c r="E139" s="1" t="s">
        <v>214</v>
      </c>
      <c r="F139" s="1" t="s">
        <v>99</v>
      </c>
      <c r="G139" s="5" t="str">
        <f>IFERROR(1/VLOOKUP($A139,'PRZEGĘDZA-LUX'!B:C,2,0),"")</f>
        <v/>
      </c>
      <c r="H139" s="5" t="str">
        <f>IFERROR(1/VLOOKUP($A139,'PALOWICE-HRM'!B:C,2,0),"")</f>
        <v/>
      </c>
      <c r="I139" s="5" t="str">
        <f>IFERROR(1/VLOOKUP($A139,'GLIWICE-PĘD'!B:C,2,0),"")</f>
        <v/>
      </c>
      <c r="J139" s="5" t="str">
        <f>IFERROR(1/VLOOKUP($A139,'RYBNIK-ENE'!B:C,2,0),"")</f>
        <v/>
      </c>
      <c r="K139" s="5">
        <f>IFERROR(1/VLOOKUP($A139,'KROSZTOSZOWICE-FOR'!B:C,2,0),"")</f>
        <v>2.1</v>
      </c>
      <c r="S139">
        <f t="shared" si="9"/>
        <v>0</v>
      </c>
    </row>
    <row r="140" spans="1:19" x14ac:dyDescent="0.25">
      <c r="A140" s="1">
        <v>139</v>
      </c>
      <c r="B140" s="1">
        <f t="shared" si="8"/>
        <v>1</v>
      </c>
      <c r="C140" s="5">
        <f t="shared" si="7"/>
        <v>2.0192307692307692</v>
      </c>
      <c r="D140" s="1" t="s">
        <v>215</v>
      </c>
      <c r="E140" s="1" t="s">
        <v>216</v>
      </c>
      <c r="F140" s="1" t="s">
        <v>143</v>
      </c>
      <c r="G140" s="5" t="str">
        <f>IFERROR(1/VLOOKUP($A140,'PRZEGĘDZA-LUX'!B:C,2,0),"")</f>
        <v/>
      </c>
      <c r="H140" s="5" t="str">
        <f>IFERROR(1/VLOOKUP($A140,'PALOWICE-HRM'!B:C,2,0),"")</f>
        <v/>
      </c>
      <c r="I140" s="5" t="str">
        <f>IFERROR(1/VLOOKUP($A140,'GLIWICE-PĘD'!B:C,2,0),"")</f>
        <v/>
      </c>
      <c r="J140" s="5" t="str">
        <f>IFERROR(1/VLOOKUP($A140,'RYBNIK-ENE'!B:C,2,0),"")</f>
        <v/>
      </c>
      <c r="K140" s="5">
        <f>IFERROR(1/VLOOKUP($A140,'KROSZTOSZOWICE-FOR'!B:C,2,0),"")</f>
        <v>2.0192307692307692</v>
      </c>
      <c r="S140">
        <f t="shared" si="9"/>
        <v>1</v>
      </c>
    </row>
    <row r="141" spans="1:19" x14ac:dyDescent="0.25">
      <c r="A141" s="1">
        <v>140</v>
      </c>
      <c r="B141" s="1">
        <f t="shared" si="8"/>
        <v>1</v>
      </c>
      <c r="C141" s="5">
        <f t="shared" si="7"/>
        <v>1.9444444444444446</v>
      </c>
      <c r="D141" s="1" t="s">
        <v>121</v>
      </c>
      <c r="E141" s="1" t="s">
        <v>217</v>
      </c>
      <c r="F141" s="1" t="s">
        <v>143</v>
      </c>
      <c r="G141" s="5" t="str">
        <f>IFERROR(1/VLOOKUP($A141,'PRZEGĘDZA-LUX'!B:C,2,0),"")</f>
        <v/>
      </c>
      <c r="H141" s="5" t="str">
        <f>IFERROR(1/VLOOKUP($A141,'PALOWICE-HRM'!B:C,2,0),"")</f>
        <v/>
      </c>
      <c r="I141" s="5" t="str">
        <f>IFERROR(1/VLOOKUP($A141,'GLIWICE-PĘD'!B:C,2,0),"")</f>
        <v/>
      </c>
      <c r="J141" s="5" t="str">
        <f>IFERROR(1/VLOOKUP($A141,'RYBNIK-ENE'!B:C,2,0),"")</f>
        <v/>
      </c>
      <c r="K141" s="5">
        <f>IFERROR(1/VLOOKUP($A141,'KROSZTOSZOWICE-FOR'!B:C,2,0),"")</f>
        <v>1.9444444444444446</v>
      </c>
      <c r="S141">
        <f t="shared" si="9"/>
        <v>0</v>
      </c>
    </row>
    <row r="142" spans="1:19" x14ac:dyDescent="0.25">
      <c r="A142" s="1">
        <v>141</v>
      </c>
      <c r="B142" s="1">
        <f t="shared" si="8"/>
        <v>1</v>
      </c>
      <c r="C142" s="5">
        <f t="shared" si="7"/>
        <v>1.875</v>
      </c>
      <c r="D142" s="1" t="s">
        <v>218</v>
      </c>
      <c r="E142" s="1" t="s">
        <v>219</v>
      </c>
      <c r="F142" s="1" t="s">
        <v>143</v>
      </c>
      <c r="G142" s="5" t="str">
        <f>IFERROR(1/VLOOKUP($A142,'PRZEGĘDZA-LUX'!B:C,2,0),"")</f>
        <v/>
      </c>
      <c r="H142" s="5" t="str">
        <f>IFERROR(1/VLOOKUP($A142,'PALOWICE-HRM'!B:C,2,0),"")</f>
        <v/>
      </c>
      <c r="I142" s="5" t="str">
        <f>IFERROR(1/VLOOKUP($A142,'GLIWICE-PĘD'!B:C,2,0),"")</f>
        <v/>
      </c>
      <c r="J142" s="5" t="str">
        <f>IFERROR(1/VLOOKUP($A142,'RYBNIK-ENE'!B:C,2,0),"")</f>
        <v/>
      </c>
      <c r="K142" s="5">
        <f>IFERROR(1/VLOOKUP($A142,'KROSZTOSZOWICE-FOR'!B:C,2,0),"")</f>
        <v>1.875</v>
      </c>
      <c r="S142">
        <f t="shared" si="9"/>
        <v>0</v>
      </c>
    </row>
    <row r="143" spans="1:19" x14ac:dyDescent="0.25">
      <c r="A143" s="1">
        <v>142</v>
      </c>
      <c r="B143" s="1">
        <f t="shared" si="8"/>
        <v>1</v>
      </c>
      <c r="C143" s="5">
        <f t="shared" si="7"/>
        <v>1.75</v>
      </c>
      <c r="D143" s="1" t="s">
        <v>60</v>
      </c>
      <c r="E143" s="1" t="s">
        <v>220</v>
      </c>
      <c r="F143" s="1" t="s">
        <v>143</v>
      </c>
      <c r="G143" s="5" t="str">
        <f>IFERROR(1/VLOOKUP($A143,'PRZEGĘDZA-LUX'!B:C,2,0),"")</f>
        <v/>
      </c>
      <c r="H143" s="5" t="str">
        <f>IFERROR(1/VLOOKUP($A143,'PALOWICE-HRM'!B:C,2,0),"")</f>
        <v/>
      </c>
      <c r="I143" s="5" t="str">
        <f>IFERROR(1/VLOOKUP($A143,'GLIWICE-PĘD'!B:C,2,0),"")</f>
        <v/>
      </c>
      <c r="J143" s="5" t="str">
        <f>IFERROR(1/VLOOKUP($A143,'RYBNIK-ENE'!B:C,2,0),"")</f>
        <v/>
      </c>
      <c r="K143" s="5">
        <f>IFERROR(1/VLOOKUP($A143,'KROSZTOSZOWICE-FOR'!B:C,2,0),"")</f>
        <v>1.75</v>
      </c>
      <c r="S143">
        <f t="shared" si="9"/>
        <v>0</v>
      </c>
    </row>
    <row r="144" spans="1:19" x14ac:dyDescent="0.25">
      <c r="A144" s="1">
        <v>143</v>
      </c>
      <c r="B144" s="1">
        <f t="shared" si="8"/>
        <v>1</v>
      </c>
      <c r="C144" s="5">
        <f t="shared" si="7"/>
        <v>1.5441176470588234</v>
      </c>
      <c r="D144" s="1" t="s">
        <v>81</v>
      </c>
      <c r="E144" s="1" t="s">
        <v>221</v>
      </c>
      <c r="F144" s="1" t="s">
        <v>143</v>
      </c>
      <c r="G144" s="5" t="str">
        <f>IFERROR(1/VLOOKUP($A144,'PRZEGĘDZA-LUX'!B:C,2,0),"")</f>
        <v/>
      </c>
      <c r="H144" s="5" t="str">
        <f>IFERROR(1/VLOOKUP($A144,'PALOWICE-HRM'!B:C,2,0),"")</f>
        <v/>
      </c>
      <c r="I144" s="5" t="str">
        <f>IFERROR(1/VLOOKUP($A144,'GLIWICE-PĘD'!B:C,2,0),"")</f>
        <v/>
      </c>
      <c r="J144" s="5" t="str">
        <f>IFERROR(1/VLOOKUP($A144,'RYBNIK-ENE'!B:C,2,0),"")</f>
        <v/>
      </c>
      <c r="K144" s="5">
        <f>IFERROR(1/VLOOKUP($A144,'KROSZTOSZOWICE-FOR'!B:C,2,0),"")</f>
        <v>1.5441176470588234</v>
      </c>
      <c r="S144">
        <f t="shared" si="9"/>
        <v>1</v>
      </c>
    </row>
    <row r="145" spans="1:19" x14ac:dyDescent="0.25">
      <c r="A145" s="1">
        <v>144</v>
      </c>
      <c r="B145" s="1">
        <f t="shared" si="8"/>
        <v>1</v>
      </c>
      <c r="C145" s="5">
        <f t="shared" si="7"/>
        <v>1.5</v>
      </c>
      <c r="D145" s="1" t="s">
        <v>81</v>
      </c>
      <c r="E145" s="1" t="s">
        <v>222</v>
      </c>
      <c r="F145" s="1" t="s">
        <v>98</v>
      </c>
      <c r="G145" s="5" t="str">
        <f>IFERROR(1/VLOOKUP($A145,'PRZEGĘDZA-LUX'!B:C,2,0),"")</f>
        <v/>
      </c>
      <c r="H145" s="5" t="str">
        <f>IFERROR(1/VLOOKUP($A145,'PALOWICE-HRM'!B:C,2,0),"")</f>
        <v/>
      </c>
      <c r="I145" s="5" t="str">
        <f>IFERROR(1/VLOOKUP($A145,'GLIWICE-PĘD'!B:C,2,0),"")</f>
        <v/>
      </c>
      <c r="J145" s="5" t="str">
        <f>IFERROR(1/VLOOKUP($A145,'RYBNIK-ENE'!B:C,2,0),"")</f>
        <v/>
      </c>
      <c r="K145" s="5">
        <f>IFERROR(1/VLOOKUP($A145,'KROSZTOSZOWICE-FOR'!B:C,2,0),"")</f>
        <v>1.5</v>
      </c>
      <c r="S145">
        <f t="shared" si="9"/>
        <v>1</v>
      </c>
    </row>
    <row r="146" spans="1:19" x14ac:dyDescent="0.25">
      <c r="A146" s="1">
        <v>145</v>
      </c>
      <c r="B146" s="1">
        <f t="shared" si="8"/>
        <v>1</v>
      </c>
      <c r="C146" s="5">
        <f t="shared" ref="C146:C151" si="10">IFERROR(AVERAGE(G146:R146),"")</f>
        <v>1.4788732394366195</v>
      </c>
      <c r="D146" s="1" t="s">
        <v>223</v>
      </c>
      <c r="E146" s="1" t="s">
        <v>224</v>
      </c>
      <c r="F146" s="1" t="s">
        <v>98</v>
      </c>
      <c r="G146" s="5" t="str">
        <f>IFERROR(1/VLOOKUP($A146,'PRZEGĘDZA-LUX'!B:C,2,0),"")</f>
        <v/>
      </c>
      <c r="H146" s="5" t="str">
        <f>IFERROR(1/VLOOKUP($A146,'PALOWICE-HRM'!B:C,2,0),"")</f>
        <v/>
      </c>
      <c r="I146" s="5" t="str">
        <f>IFERROR(1/VLOOKUP($A146,'GLIWICE-PĘD'!B:C,2,0),"")</f>
        <v/>
      </c>
      <c r="J146" s="5" t="str">
        <f>IFERROR(1/VLOOKUP($A146,'RYBNIK-ENE'!B:C,2,0),"")</f>
        <v/>
      </c>
      <c r="K146" s="5">
        <f>IFERROR(1/VLOOKUP($A146,'KROSZTOSZOWICE-FOR'!B:C,2,0),"")</f>
        <v>1.4788732394366195</v>
      </c>
      <c r="S146">
        <f t="shared" si="9"/>
        <v>1</v>
      </c>
    </row>
    <row r="147" spans="1:19" x14ac:dyDescent="0.25">
      <c r="A147" s="1">
        <v>146</v>
      </c>
      <c r="B147" s="1">
        <f t="shared" si="8"/>
        <v>1</v>
      </c>
      <c r="C147" s="5">
        <f t="shared" si="10"/>
        <v>1.4583333333333333</v>
      </c>
      <c r="D147" s="1" t="s">
        <v>79</v>
      </c>
      <c r="E147" s="1" t="s">
        <v>225</v>
      </c>
      <c r="F147" s="1" t="s">
        <v>99</v>
      </c>
      <c r="G147" s="5" t="str">
        <f>IFERROR(1/VLOOKUP($A147,'PRZEGĘDZA-LUX'!B:C,2,0),"")</f>
        <v/>
      </c>
      <c r="H147" s="5" t="str">
        <f>IFERROR(1/VLOOKUP($A147,'PALOWICE-HRM'!B:C,2,0),"")</f>
        <v/>
      </c>
      <c r="I147" s="5" t="str">
        <f>IFERROR(1/VLOOKUP($A147,'GLIWICE-PĘD'!B:C,2,0),"")</f>
        <v/>
      </c>
      <c r="J147" s="5" t="str">
        <f>IFERROR(1/VLOOKUP($A147,'RYBNIK-ENE'!B:C,2,0),"")</f>
        <v/>
      </c>
      <c r="K147" s="5">
        <f>IFERROR(1/VLOOKUP($A147,'KROSZTOSZOWICE-FOR'!B:C,2,0),"")</f>
        <v>1.4583333333333333</v>
      </c>
      <c r="S147">
        <f t="shared" si="9"/>
        <v>1</v>
      </c>
    </row>
    <row r="148" spans="1:19" x14ac:dyDescent="0.25">
      <c r="A148" s="1">
        <v>147</v>
      </c>
      <c r="B148" s="1">
        <f t="shared" si="8"/>
        <v>1</v>
      </c>
      <c r="C148" s="5">
        <f t="shared" si="10"/>
        <v>1.4383561643835616</v>
      </c>
      <c r="D148" s="1" t="s">
        <v>226</v>
      </c>
      <c r="E148" s="1" t="s">
        <v>227</v>
      </c>
      <c r="F148" s="1" t="s">
        <v>143</v>
      </c>
      <c r="G148" s="5" t="str">
        <f>IFERROR(1/VLOOKUP($A148,'PRZEGĘDZA-LUX'!B:C,2,0),"")</f>
        <v/>
      </c>
      <c r="H148" s="5" t="str">
        <f>IFERROR(1/VLOOKUP($A148,'PALOWICE-HRM'!B:C,2,0),"")</f>
        <v/>
      </c>
      <c r="I148" s="5" t="str">
        <f>IFERROR(1/VLOOKUP($A148,'GLIWICE-PĘD'!B:C,2,0),"")</f>
        <v/>
      </c>
      <c r="J148" s="5" t="str">
        <f>IFERROR(1/VLOOKUP($A148,'RYBNIK-ENE'!B:C,2,0),"")</f>
        <v/>
      </c>
      <c r="K148" s="5">
        <f>IFERROR(1/VLOOKUP($A148,'KROSZTOSZOWICE-FOR'!B:C,2,0),"")</f>
        <v>1.4383561643835616</v>
      </c>
      <c r="S148">
        <f t="shared" si="9"/>
        <v>0</v>
      </c>
    </row>
    <row r="149" spans="1:19" x14ac:dyDescent="0.25">
      <c r="A149" s="1">
        <v>148</v>
      </c>
      <c r="B149" s="1">
        <f t="shared" si="8"/>
        <v>1</v>
      </c>
      <c r="C149" s="5">
        <f t="shared" si="10"/>
        <v>1.6406249999999998</v>
      </c>
      <c r="D149" s="1" t="s">
        <v>12</v>
      </c>
      <c r="E149" s="1" t="s">
        <v>228</v>
      </c>
      <c r="F149" s="1" t="s">
        <v>143</v>
      </c>
      <c r="G149" s="5" t="str">
        <f>IFERROR(1/VLOOKUP($A149,'PRZEGĘDZA-LUX'!B:C,2,0),"")</f>
        <v/>
      </c>
      <c r="H149" s="5" t="str">
        <f>IFERROR(1/VLOOKUP($A149,'PALOWICE-HRM'!B:C,2,0),"")</f>
        <v/>
      </c>
      <c r="I149" s="5" t="str">
        <f>IFERROR(1/VLOOKUP($A149,'GLIWICE-PĘD'!B:C,2,0),"")</f>
        <v/>
      </c>
      <c r="J149" s="5" t="str">
        <f>IFERROR(1/VLOOKUP($A149,'RYBNIK-ENE'!B:C,2,0),"")</f>
        <v/>
      </c>
      <c r="K149" s="5">
        <f>IFERROR(1/VLOOKUP($A149,'KROSZTOSZOWICE-FOR'!B:C,2,0),"")</f>
        <v>1.6406249999999998</v>
      </c>
      <c r="S149">
        <f t="shared" si="9"/>
        <v>0</v>
      </c>
    </row>
    <row r="150" spans="1:19" x14ac:dyDescent="0.25">
      <c r="A150" s="1">
        <v>149</v>
      </c>
      <c r="B150" s="1">
        <f t="shared" ref="B150:B151" si="11">IFERROR(COUNTIF(G150:R150,"&gt;0"),"")</f>
        <v>1</v>
      </c>
      <c r="C150" s="5">
        <f t="shared" si="10"/>
        <v>1.4</v>
      </c>
      <c r="D150" s="1" t="s">
        <v>229</v>
      </c>
      <c r="E150" s="1" t="s">
        <v>230</v>
      </c>
      <c r="F150" s="1" t="s">
        <v>99</v>
      </c>
      <c r="G150" s="5" t="str">
        <f>IFERROR(1/VLOOKUP($A150,'PRZEGĘDZA-LUX'!B:C,2,0),"")</f>
        <v/>
      </c>
      <c r="H150" s="5" t="str">
        <f>IFERROR(1/VLOOKUP($A150,'PALOWICE-HRM'!B:C,2,0),"")</f>
        <v/>
      </c>
      <c r="I150" s="5" t="str">
        <f>IFERROR(1/VLOOKUP($A150,'GLIWICE-PĘD'!B:C,2,0),"")</f>
        <v/>
      </c>
      <c r="J150" s="5" t="str">
        <f>IFERROR(1/VLOOKUP($A150,'RYBNIK-ENE'!B:C,2,0),"")</f>
        <v/>
      </c>
      <c r="K150" s="5">
        <f>IFERROR(1/VLOOKUP($A150,'KROSZTOSZOWICE-FOR'!B:C,2,0),"")</f>
        <v>1.4</v>
      </c>
      <c r="S150">
        <f t="shared" si="9"/>
        <v>0</v>
      </c>
    </row>
    <row r="151" spans="1:19" x14ac:dyDescent="0.25">
      <c r="A151" s="1">
        <v>150</v>
      </c>
      <c r="B151" s="1">
        <f t="shared" si="11"/>
        <v>1</v>
      </c>
      <c r="C151" s="5">
        <f t="shared" si="10"/>
        <v>1.5909090909090911</v>
      </c>
      <c r="D151" s="1" t="s">
        <v>12</v>
      </c>
      <c r="E151" s="1" t="s">
        <v>231</v>
      </c>
      <c r="F151" s="1" t="s">
        <v>98</v>
      </c>
      <c r="G151" s="5" t="str">
        <f>IFERROR(1/VLOOKUP($A151,'PRZEGĘDZA-LUX'!B:C,2,0),"")</f>
        <v/>
      </c>
      <c r="H151" s="5" t="str">
        <f>IFERROR(1/VLOOKUP($A151,'PALOWICE-HRM'!B:C,2,0),"")</f>
        <v/>
      </c>
      <c r="I151" s="5" t="str">
        <f>IFERROR(1/VLOOKUP($A151,'GLIWICE-PĘD'!B:C,2,0),"")</f>
        <v/>
      </c>
      <c r="J151" s="5" t="str">
        <f>IFERROR(1/VLOOKUP($A151,'RYBNIK-ENE'!B:C,2,0),"")</f>
        <v/>
      </c>
      <c r="K151" s="5">
        <f>IFERROR(1/VLOOKUP($A151,'KROSZTOSZOWICE-FOR'!B:C,2,0),"")</f>
        <v>1.5909090909090911</v>
      </c>
      <c r="S151">
        <f t="shared" si="9"/>
        <v>0</v>
      </c>
    </row>
    <row r="152" spans="1:19" x14ac:dyDescent="0.25">
      <c r="A152" s="1">
        <v>151</v>
      </c>
      <c r="B152" s="1">
        <f t="shared" ref="B152:B165" si="12">IFERROR(COUNTIF(G152:R152,"&gt;0"),"")</f>
        <v>1</v>
      </c>
      <c r="C152" s="5">
        <f t="shared" ref="C152:C165" si="13">IFERROR(AVERAGE(G152:R152),"")</f>
        <v>1.381578947368421</v>
      </c>
      <c r="D152" s="1" t="s">
        <v>232</v>
      </c>
      <c r="E152" s="1" t="s">
        <v>233</v>
      </c>
      <c r="F152" s="1" t="s">
        <v>143</v>
      </c>
      <c r="G152" s="5" t="str">
        <f>IFERROR(1/VLOOKUP($A152,'PRZEGĘDZA-LUX'!B:C,2,0),"")</f>
        <v/>
      </c>
      <c r="H152" s="5" t="str">
        <f>IFERROR(1/VLOOKUP($A152,'PALOWICE-HRM'!B:C,2,0),"")</f>
        <v/>
      </c>
      <c r="I152" s="5" t="str">
        <f>IFERROR(1/VLOOKUP($A152,'GLIWICE-PĘD'!B:C,2,0),"")</f>
        <v/>
      </c>
      <c r="J152" s="5" t="str">
        <f>IFERROR(1/VLOOKUP($A152,'RYBNIK-ENE'!B:C,2,0),"")</f>
        <v/>
      </c>
      <c r="K152" s="5">
        <f>IFERROR(1/VLOOKUP($A152,'KROSZTOSZOWICE-FOR'!B:C,2,0),"")</f>
        <v>1.381578947368421</v>
      </c>
      <c r="S152">
        <f t="shared" si="9"/>
        <v>1</v>
      </c>
    </row>
    <row r="153" spans="1:19" x14ac:dyDescent="0.25">
      <c r="A153" s="1">
        <v>152</v>
      </c>
      <c r="B153" s="1">
        <f t="shared" si="12"/>
        <v>1</v>
      </c>
      <c r="C153" s="5">
        <f t="shared" si="13"/>
        <v>1.3636363636363638</v>
      </c>
      <c r="D153" s="1" t="s">
        <v>17</v>
      </c>
      <c r="E153" s="1" t="s">
        <v>234</v>
      </c>
      <c r="F153" s="1" t="s">
        <v>143</v>
      </c>
      <c r="G153" s="5" t="str">
        <f>IFERROR(1/VLOOKUP($A153,'PRZEGĘDZA-LUX'!B:C,2,0),"")</f>
        <v/>
      </c>
      <c r="H153" s="5" t="str">
        <f>IFERROR(1/VLOOKUP($A153,'PALOWICE-HRM'!B:C,2,0),"")</f>
        <v/>
      </c>
      <c r="I153" s="5" t="str">
        <f>IFERROR(1/VLOOKUP($A153,'GLIWICE-PĘD'!B:C,2,0),"")</f>
        <v/>
      </c>
      <c r="J153" s="5" t="str">
        <f>IFERROR(1/VLOOKUP($A153,'RYBNIK-ENE'!B:C,2,0),"")</f>
        <v/>
      </c>
      <c r="K153" s="5">
        <f>IFERROR(1/VLOOKUP($A153,'KROSZTOSZOWICE-FOR'!B:C,2,0),"")</f>
        <v>1.3636363636363638</v>
      </c>
      <c r="S153">
        <f t="shared" si="9"/>
        <v>0</v>
      </c>
    </row>
    <row r="154" spans="1:19" x14ac:dyDescent="0.25">
      <c r="A154" s="1">
        <v>153</v>
      </c>
      <c r="B154" s="1">
        <f t="shared" si="12"/>
        <v>1</v>
      </c>
      <c r="C154" s="5">
        <f t="shared" si="13"/>
        <v>1.3125</v>
      </c>
      <c r="D154" s="1" t="s">
        <v>74</v>
      </c>
      <c r="E154" s="1" t="s">
        <v>247</v>
      </c>
      <c r="F154" s="1" t="s">
        <v>143</v>
      </c>
      <c r="G154" s="5" t="str">
        <f>IFERROR(1/VLOOKUP($A154,'PRZEGĘDZA-LUX'!B:C,2,0),"")</f>
        <v/>
      </c>
      <c r="H154" s="5" t="str">
        <f>IFERROR(1/VLOOKUP($A154,'PALOWICE-HRM'!B:C,2,0),"")</f>
        <v/>
      </c>
      <c r="I154" s="5" t="str">
        <f>IFERROR(1/VLOOKUP($A154,'GLIWICE-PĘD'!B:C,2,0),"")</f>
        <v/>
      </c>
      <c r="J154" s="5" t="str">
        <f>IFERROR(1/VLOOKUP($A154,'RYBNIK-ENE'!B:C,2,0),"")</f>
        <v/>
      </c>
      <c r="K154" s="5">
        <f>IFERROR(1/VLOOKUP($A154,'KROSZTOSZOWICE-FOR'!B:C,2,0),"")</f>
        <v>1.3125</v>
      </c>
      <c r="S154">
        <f t="shared" si="9"/>
        <v>0</v>
      </c>
    </row>
    <row r="155" spans="1:19" x14ac:dyDescent="0.25">
      <c r="A155" s="1">
        <v>154</v>
      </c>
      <c r="B155" s="1">
        <f t="shared" si="12"/>
        <v>1</v>
      </c>
      <c r="C155" s="5">
        <f t="shared" si="13"/>
        <v>1.2962962962962963</v>
      </c>
      <c r="D155" s="1" t="s">
        <v>65</v>
      </c>
      <c r="E155" s="1" t="s">
        <v>82</v>
      </c>
      <c r="F155" s="1" t="s">
        <v>101</v>
      </c>
      <c r="G155" s="5" t="str">
        <f>IFERROR(1/VLOOKUP($A155,'PRZEGĘDZA-LUX'!B:C,2,0),"")</f>
        <v/>
      </c>
      <c r="H155" s="5" t="str">
        <f>IFERROR(1/VLOOKUP($A155,'PALOWICE-HRM'!B:C,2,0),"")</f>
        <v/>
      </c>
      <c r="I155" s="5" t="str">
        <f>IFERROR(1/VLOOKUP($A155,'GLIWICE-PĘD'!B:C,2,0),"")</f>
        <v/>
      </c>
      <c r="J155" s="5" t="str">
        <f>IFERROR(1/VLOOKUP($A155,'RYBNIK-ENE'!B:C,2,0),"")</f>
        <v/>
      </c>
      <c r="K155" s="5">
        <f>IFERROR(1/VLOOKUP($A155,'KROSZTOSZOWICE-FOR'!B:C,2,0),"")</f>
        <v>1.2962962962962963</v>
      </c>
      <c r="S155">
        <f t="shared" si="9"/>
        <v>0</v>
      </c>
    </row>
    <row r="156" spans="1:19" x14ac:dyDescent="0.25">
      <c r="A156" s="1">
        <v>155</v>
      </c>
      <c r="B156" s="1">
        <f t="shared" si="12"/>
        <v>1</v>
      </c>
      <c r="C156" s="5">
        <f t="shared" si="13"/>
        <v>1.2650602409638554</v>
      </c>
      <c r="D156" s="1" t="s">
        <v>235</v>
      </c>
      <c r="E156" s="1" t="s">
        <v>236</v>
      </c>
      <c r="F156" s="1" t="s">
        <v>143</v>
      </c>
      <c r="G156" s="5" t="str">
        <f>IFERROR(1/VLOOKUP($A156,'PRZEGĘDZA-LUX'!B:C,2,0),"")</f>
        <v/>
      </c>
      <c r="H156" s="5" t="str">
        <f>IFERROR(1/VLOOKUP($A156,'PALOWICE-HRM'!B:C,2,0),"")</f>
        <v/>
      </c>
      <c r="I156" s="5" t="str">
        <f>IFERROR(1/VLOOKUP($A156,'GLIWICE-PĘD'!B:C,2,0),"")</f>
        <v/>
      </c>
      <c r="J156" s="5" t="str">
        <f>IFERROR(1/VLOOKUP($A156,'RYBNIK-ENE'!B:C,2,0),"")</f>
        <v/>
      </c>
      <c r="K156" s="5">
        <f>IFERROR(1/VLOOKUP($A156,'KROSZTOSZOWICE-FOR'!B:C,2,0),"")</f>
        <v>1.2650602409638554</v>
      </c>
      <c r="S156">
        <f t="shared" si="9"/>
        <v>0</v>
      </c>
    </row>
    <row r="157" spans="1:19" x14ac:dyDescent="0.25">
      <c r="A157" s="1">
        <v>156</v>
      </c>
      <c r="B157" s="1">
        <f t="shared" si="12"/>
        <v>1</v>
      </c>
      <c r="C157" s="5">
        <f t="shared" si="13"/>
        <v>1.2352941176470589</v>
      </c>
      <c r="D157" s="1" t="s">
        <v>87</v>
      </c>
      <c r="E157" s="1" t="s">
        <v>237</v>
      </c>
      <c r="F157" s="1" t="s">
        <v>101</v>
      </c>
      <c r="G157" s="5" t="str">
        <f>IFERROR(1/VLOOKUP($A157,'PRZEGĘDZA-LUX'!B:C,2,0),"")</f>
        <v/>
      </c>
      <c r="H157" s="5" t="str">
        <f>IFERROR(1/VLOOKUP($A157,'PALOWICE-HRM'!B:C,2,0),"")</f>
        <v/>
      </c>
      <c r="I157" s="5" t="str">
        <f>IFERROR(1/VLOOKUP($A157,'GLIWICE-PĘD'!B:C,2,0),"")</f>
        <v/>
      </c>
      <c r="J157" s="5" t="str">
        <f>IFERROR(1/VLOOKUP($A157,'RYBNIK-ENE'!B:C,2,0),"")</f>
        <v/>
      </c>
      <c r="K157" s="5">
        <f>IFERROR(1/VLOOKUP($A157,'KROSZTOSZOWICE-FOR'!B:C,2,0),"")</f>
        <v>1.2352941176470589</v>
      </c>
      <c r="S157">
        <f t="shared" si="9"/>
        <v>0</v>
      </c>
    </row>
    <row r="158" spans="1:19" x14ac:dyDescent="0.25">
      <c r="A158" s="1">
        <v>157</v>
      </c>
      <c r="B158" s="1">
        <f t="shared" si="12"/>
        <v>1</v>
      </c>
      <c r="C158" s="5">
        <f t="shared" si="13"/>
        <v>1.2209302325581395</v>
      </c>
      <c r="D158" s="1" t="s">
        <v>54</v>
      </c>
      <c r="E158" s="1" t="s">
        <v>238</v>
      </c>
      <c r="F158" s="1" t="s">
        <v>101</v>
      </c>
      <c r="G158" s="5" t="str">
        <f>IFERROR(1/VLOOKUP($A158,'PRZEGĘDZA-LUX'!B:C,2,0),"")</f>
        <v/>
      </c>
      <c r="H158" s="5" t="str">
        <f>IFERROR(1/VLOOKUP($A158,'PALOWICE-HRM'!B:C,2,0),"")</f>
        <v/>
      </c>
      <c r="I158" s="5" t="str">
        <f>IFERROR(1/VLOOKUP($A158,'GLIWICE-PĘD'!B:C,2,0),"")</f>
        <v/>
      </c>
      <c r="J158" s="5" t="str">
        <f>IFERROR(1/VLOOKUP($A158,'RYBNIK-ENE'!B:C,2,0),"")</f>
        <v/>
      </c>
      <c r="K158" s="5">
        <f>IFERROR(1/VLOOKUP($A158,'KROSZTOSZOWICE-FOR'!B:C,2,0),"")</f>
        <v>1.2209302325581395</v>
      </c>
      <c r="S158">
        <f t="shared" si="9"/>
        <v>0</v>
      </c>
    </row>
    <row r="159" spans="1:19" x14ac:dyDescent="0.25">
      <c r="A159" s="1">
        <v>158</v>
      </c>
      <c r="B159" s="1">
        <f t="shared" si="12"/>
        <v>1</v>
      </c>
      <c r="C159" s="5">
        <f t="shared" si="13"/>
        <v>1.2068965517241379</v>
      </c>
      <c r="D159" s="1" t="s">
        <v>127</v>
      </c>
      <c r="E159" s="1" t="s">
        <v>239</v>
      </c>
      <c r="F159" s="1" t="s">
        <v>143</v>
      </c>
      <c r="G159" s="5" t="str">
        <f>IFERROR(1/VLOOKUP($A159,'PRZEGĘDZA-LUX'!B:C,2,0),"")</f>
        <v/>
      </c>
      <c r="H159" s="5" t="str">
        <f>IFERROR(1/VLOOKUP($A159,'PALOWICE-HRM'!B:C,2,0),"")</f>
        <v/>
      </c>
      <c r="I159" s="5" t="str">
        <f>IFERROR(1/VLOOKUP($A159,'GLIWICE-PĘD'!B:C,2,0),"")</f>
        <v/>
      </c>
      <c r="J159" s="5" t="str">
        <f>IFERROR(1/VLOOKUP($A159,'RYBNIK-ENE'!B:C,2,0),"")</f>
        <v/>
      </c>
      <c r="K159" s="5">
        <f>IFERROR(1/VLOOKUP($A159,'KROSZTOSZOWICE-FOR'!B:C,2,0),"")</f>
        <v>1.2068965517241379</v>
      </c>
      <c r="S159">
        <f t="shared" si="9"/>
        <v>0</v>
      </c>
    </row>
    <row r="160" spans="1:19" x14ac:dyDescent="0.25">
      <c r="A160" s="1">
        <v>159</v>
      </c>
      <c r="B160" s="1">
        <f t="shared" si="12"/>
        <v>1</v>
      </c>
      <c r="C160" s="5">
        <f t="shared" si="13"/>
        <v>1.1797752808988764</v>
      </c>
      <c r="D160" s="1" t="s">
        <v>141</v>
      </c>
      <c r="E160" s="1" t="s">
        <v>240</v>
      </c>
      <c r="F160" s="1" t="s">
        <v>143</v>
      </c>
      <c r="G160" s="5" t="str">
        <f>IFERROR(1/VLOOKUP($A160,'PRZEGĘDZA-LUX'!B:C,2,0),"")</f>
        <v/>
      </c>
      <c r="H160" s="5" t="str">
        <f>IFERROR(1/VLOOKUP($A160,'PALOWICE-HRM'!B:C,2,0),"")</f>
        <v/>
      </c>
      <c r="I160" s="5" t="str">
        <f>IFERROR(1/VLOOKUP($A160,'GLIWICE-PĘD'!B:C,2,0),"")</f>
        <v/>
      </c>
      <c r="J160" s="5" t="str">
        <f>IFERROR(1/VLOOKUP($A160,'RYBNIK-ENE'!B:C,2,0),"")</f>
        <v/>
      </c>
      <c r="K160" s="5">
        <f>IFERROR(1/VLOOKUP($A160,'KROSZTOSZOWICE-FOR'!B:C,2,0),"")</f>
        <v>1.1797752808988764</v>
      </c>
      <c r="S160">
        <f t="shared" si="9"/>
        <v>0</v>
      </c>
    </row>
    <row r="161" spans="1:19" x14ac:dyDescent="0.25">
      <c r="A161" s="1">
        <v>160</v>
      </c>
      <c r="B161" s="1">
        <f t="shared" si="12"/>
        <v>1</v>
      </c>
      <c r="C161" s="5">
        <f t="shared" si="13"/>
        <v>1.1538461538461537</v>
      </c>
      <c r="D161" s="1" t="s">
        <v>58</v>
      </c>
      <c r="E161" s="1" t="s">
        <v>243</v>
      </c>
      <c r="F161" s="1" t="s">
        <v>101</v>
      </c>
      <c r="G161" s="5" t="str">
        <f>IFERROR(1/VLOOKUP($A161,'PRZEGĘDZA-LUX'!B:C,2,0),"")</f>
        <v/>
      </c>
      <c r="H161" s="5" t="str">
        <f>IFERROR(1/VLOOKUP($A161,'PALOWICE-HRM'!B:C,2,0),"")</f>
        <v/>
      </c>
      <c r="I161" s="5" t="str">
        <f>IFERROR(1/VLOOKUP($A161,'GLIWICE-PĘD'!B:C,2,0),"")</f>
        <v/>
      </c>
      <c r="J161" s="5" t="str">
        <f>IFERROR(1/VLOOKUP($A161,'RYBNIK-ENE'!B:C,2,0),"")</f>
        <v/>
      </c>
      <c r="K161" s="5">
        <f>IFERROR(1/VLOOKUP($A161,'KROSZTOSZOWICE-FOR'!B:C,2,0),"")</f>
        <v>1.1538461538461537</v>
      </c>
      <c r="S161">
        <f t="shared" si="9"/>
        <v>0</v>
      </c>
    </row>
    <row r="162" spans="1:19" x14ac:dyDescent="0.25">
      <c r="A162" s="1">
        <v>161</v>
      </c>
      <c r="B162" s="1">
        <f t="shared" si="12"/>
        <v>1</v>
      </c>
      <c r="C162" s="5">
        <f t="shared" si="13"/>
        <v>1.1413043478260869</v>
      </c>
      <c r="D162" s="1" t="s">
        <v>241</v>
      </c>
      <c r="E162" s="1" t="s">
        <v>242</v>
      </c>
      <c r="F162" s="1" t="s">
        <v>143</v>
      </c>
      <c r="G162" s="5" t="str">
        <f>IFERROR(1/VLOOKUP($A162,'PRZEGĘDZA-LUX'!B:C,2,0),"")</f>
        <v/>
      </c>
      <c r="H162" s="5" t="str">
        <f>IFERROR(1/VLOOKUP($A162,'PALOWICE-HRM'!B:C,2,0),"")</f>
        <v/>
      </c>
      <c r="I162" s="5" t="str">
        <f>IFERROR(1/VLOOKUP($A162,'GLIWICE-PĘD'!B:C,2,0),"")</f>
        <v/>
      </c>
      <c r="J162" s="5" t="str">
        <f>IFERROR(1/VLOOKUP($A162,'RYBNIK-ENE'!B:C,2,0),"")</f>
        <v/>
      </c>
      <c r="K162" s="5">
        <f>IFERROR(1/VLOOKUP($A162,'KROSZTOSZOWICE-FOR'!B:C,2,0),"")</f>
        <v>1.1413043478260869</v>
      </c>
      <c r="S162">
        <f t="shared" si="9"/>
        <v>0</v>
      </c>
    </row>
    <row r="163" spans="1:19" x14ac:dyDescent="0.25">
      <c r="A163" s="1">
        <v>162</v>
      </c>
      <c r="B163" s="1">
        <f t="shared" si="12"/>
        <v>1</v>
      </c>
      <c r="C163" s="5">
        <f t="shared" si="13"/>
        <v>1.1052631578947367</v>
      </c>
      <c r="D163" s="1" t="s">
        <v>81</v>
      </c>
      <c r="E163" s="1" t="s">
        <v>243</v>
      </c>
      <c r="F163" s="1" t="s">
        <v>101</v>
      </c>
      <c r="G163" s="5" t="str">
        <f>IFERROR(1/VLOOKUP($A163,'PRZEGĘDZA-LUX'!B:C,2,0),"")</f>
        <v/>
      </c>
      <c r="H163" s="5" t="str">
        <f>IFERROR(1/VLOOKUP($A163,'PALOWICE-HRM'!B:C,2,0),"")</f>
        <v/>
      </c>
      <c r="I163" s="5" t="str">
        <f>IFERROR(1/VLOOKUP($A163,'GLIWICE-PĘD'!B:C,2,0),"")</f>
        <v/>
      </c>
      <c r="J163" s="5" t="str">
        <f>IFERROR(1/VLOOKUP($A163,'RYBNIK-ENE'!B:C,2,0),"")</f>
        <v/>
      </c>
      <c r="K163" s="5">
        <f>IFERROR(1/VLOOKUP($A163,'KROSZTOSZOWICE-FOR'!B:C,2,0),"")</f>
        <v>1.1052631578947367</v>
      </c>
      <c r="S163">
        <f t="shared" si="9"/>
        <v>1</v>
      </c>
    </row>
    <row r="164" spans="1:19" x14ac:dyDescent="0.25">
      <c r="A164" s="1">
        <v>163</v>
      </c>
      <c r="B164" s="1">
        <f t="shared" si="12"/>
        <v>1</v>
      </c>
      <c r="C164" s="5">
        <f t="shared" si="13"/>
        <v>1.09375</v>
      </c>
      <c r="D164" s="1" t="s">
        <v>83</v>
      </c>
      <c r="E164" s="1" t="s">
        <v>238</v>
      </c>
      <c r="F164" s="1" t="s">
        <v>101</v>
      </c>
      <c r="G164" s="5" t="str">
        <f>IFERROR(1/VLOOKUP($A164,'PRZEGĘDZA-LUX'!B:C,2,0),"")</f>
        <v/>
      </c>
      <c r="H164" s="5" t="str">
        <f>IFERROR(1/VLOOKUP($A164,'PALOWICE-HRM'!B:C,2,0),"")</f>
        <v/>
      </c>
      <c r="I164" s="5" t="str">
        <f>IFERROR(1/VLOOKUP($A164,'GLIWICE-PĘD'!B:C,2,0),"")</f>
        <v/>
      </c>
      <c r="J164" s="5" t="str">
        <f>IFERROR(1/VLOOKUP($A164,'RYBNIK-ENE'!B:C,2,0),"")</f>
        <v/>
      </c>
      <c r="K164" s="5">
        <f>IFERROR(1/VLOOKUP($A164,'KROSZTOSZOWICE-FOR'!B:C,2,0),"")</f>
        <v>1.09375</v>
      </c>
      <c r="S164">
        <f t="shared" si="9"/>
        <v>1</v>
      </c>
    </row>
    <row r="165" spans="1:19" x14ac:dyDescent="0.25">
      <c r="A165" s="1">
        <v>164</v>
      </c>
      <c r="B165" s="1">
        <f t="shared" si="12"/>
        <v>1</v>
      </c>
      <c r="C165" s="5">
        <f t="shared" si="13"/>
        <v>1.0396039603960396</v>
      </c>
      <c r="D165" s="1" t="s">
        <v>212</v>
      </c>
      <c r="E165" s="1" t="s">
        <v>244</v>
      </c>
      <c r="F165" s="1" t="s">
        <v>143</v>
      </c>
      <c r="G165" s="5" t="str">
        <f>IFERROR(1/VLOOKUP($A165,'PRZEGĘDZA-LUX'!B:C,2,0),"")</f>
        <v/>
      </c>
      <c r="H165" s="5" t="str">
        <f>IFERROR(1/VLOOKUP($A165,'PALOWICE-HRM'!B:C,2,0),"")</f>
        <v/>
      </c>
      <c r="I165" s="5" t="str">
        <f>IFERROR(1/VLOOKUP($A165,'GLIWICE-PĘD'!B:C,2,0),"")</f>
        <v/>
      </c>
      <c r="J165" s="5" t="str">
        <f>IFERROR(1/VLOOKUP($A165,'RYBNIK-ENE'!B:C,2,0),"")</f>
        <v/>
      </c>
      <c r="K165" s="5">
        <f>IFERROR(1/VLOOKUP($A165,'KROSZTOSZOWICE-FOR'!B:C,2,0),"")</f>
        <v>1.0396039603960396</v>
      </c>
      <c r="S165">
        <f t="shared" si="9"/>
        <v>1</v>
      </c>
    </row>
    <row r="166" spans="1:19" x14ac:dyDescent="0.25">
      <c r="A166" s="1">
        <v>165</v>
      </c>
      <c r="B166" s="1">
        <f t="shared" ref="B166:B171" si="14">IFERROR(COUNTIF(G166:R166,"&gt;0"),"")</f>
        <v>1</v>
      </c>
      <c r="C166" s="5">
        <f t="shared" ref="C166:C171" si="15">IFERROR(AVERAGE(G166:R166),"")</f>
        <v>1.6153846153846154</v>
      </c>
      <c r="D166" s="1" t="s">
        <v>71</v>
      </c>
      <c r="E166" s="1" t="s">
        <v>246</v>
      </c>
      <c r="F166" s="1" t="s">
        <v>143</v>
      </c>
      <c r="K166" s="5">
        <f>IFERROR(1/VLOOKUP($A166,'KROSZTOSZOWICE-FOR'!B:C,2,0),"")</f>
        <v>1.6153846153846154</v>
      </c>
      <c r="S166">
        <f t="shared" si="9"/>
        <v>1</v>
      </c>
    </row>
    <row r="167" spans="1:19" x14ac:dyDescent="0.25">
      <c r="A167" s="1">
        <v>166</v>
      </c>
      <c r="B167" s="1">
        <f t="shared" si="14"/>
        <v>1</v>
      </c>
      <c r="C167" s="5">
        <f t="shared" si="15"/>
        <v>1.1931818181818181</v>
      </c>
      <c r="D167" s="1" t="s">
        <v>248</v>
      </c>
      <c r="E167" s="1" t="s">
        <v>249</v>
      </c>
      <c r="F167" s="1" t="s">
        <v>143</v>
      </c>
      <c r="K167" s="5">
        <f>IFERROR(1/VLOOKUP($A167,'KROSZTOSZOWICE-FOR'!B:C,2,0),"")</f>
        <v>1.1931818181818181</v>
      </c>
      <c r="S167">
        <f t="shared" si="9"/>
        <v>1</v>
      </c>
    </row>
    <row r="168" spans="1:19" x14ac:dyDescent="0.25">
      <c r="A168" s="1">
        <v>167</v>
      </c>
      <c r="B168" s="1">
        <f t="shared" si="14"/>
        <v>1</v>
      </c>
      <c r="C168" s="5">
        <f t="shared" si="15"/>
        <v>1.1666666666666667</v>
      </c>
      <c r="D168" s="1" t="s">
        <v>56</v>
      </c>
      <c r="E168" s="1" t="s">
        <v>250</v>
      </c>
      <c r="F168" s="1" t="s">
        <v>143</v>
      </c>
      <c r="K168" s="5">
        <f>IFERROR(1/VLOOKUP($A168,'KROSZTOSZOWICE-FOR'!B:C,2,0),"")</f>
        <v>1.1666666666666667</v>
      </c>
      <c r="S168">
        <f t="shared" si="9"/>
        <v>0</v>
      </c>
    </row>
    <row r="169" spans="1:19" x14ac:dyDescent="0.25">
      <c r="A169" s="1">
        <v>168</v>
      </c>
      <c r="B169" s="1">
        <f t="shared" si="14"/>
        <v>1</v>
      </c>
      <c r="C169" s="5">
        <f t="shared" si="15"/>
        <v>1.0294117647058825</v>
      </c>
      <c r="D169" s="1" t="s">
        <v>87</v>
      </c>
      <c r="E169" s="1" t="s">
        <v>244</v>
      </c>
      <c r="F169" s="1" t="s">
        <v>143</v>
      </c>
      <c r="K169" s="5">
        <f>IFERROR(1/VLOOKUP($A169,'KROSZTOSZOWICE-FOR'!B:C,2,0),"")</f>
        <v>1.0294117647058825</v>
      </c>
      <c r="S169">
        <f t="shared" si="9"/>
        <v>0</v>
      </c>
    </row>
    <row r="170" spans="1:19" x14ac:dyDescent="0.25">
      <c r="A170" s="1">
        <v>169</v>
      </c>
      <c r="B170" s="1">
        <f t="shared" si="14"/>
        <v>1</v>
      </c>
      <c r="C170" s="5">
        <f t="shared" si="15"/>
        <v>1.0194174757281553</v>
      </c>
      <c r="D170" s="1" t="s">
        <v>35</v>
      </c>
      <c r="E170" s="1" t="s">
        <v>251</v>
      </c>
      <c r="F170" s="1" t="s">
        <v>143</v>
      </c>
      <c r="K170" s="5">
        <f>IFERROR(1/VLOOKUP($A170,'KROSZTOSZOWICE-FOR'!B:C,2,0),"")</f>
        <v>1.0194174757281553</v>
      </c>
      <c r="S170">
        <f t="shared" si="9"/>
        <v>1</v>
      </c>
    </row>
    <row r="171" spans="1:19" x14ac:dyDescent="0.25">
      <c r="A171" s="1">
        <v>170</v>
      </c>
      <c r="B171" s="1">
        <f t="shared" si="14"/>
        <v>1</v>
      </c>
      <c r="C171" s="5">
        <f t="shared" si="15"/>
        <v>1.0096153846153846</v>
      </c>
      <c r="D171" s="1" t="s">
        <v>87</v>
      </c>
      <c r="E171" s="1" t="s">
        <v>252</v>
      </c>
      <c r="F171" s="1" t="s">
        <v>143</v>
      </c>
      <c r="K171" s="5">
        <f>IFERROR(1/VLOOKUP($A171,'KROSZTOSZOWICE-FOR'!B:C,2,0),"")</f>
        <v>1.0096153846153846</v>
      </c>
      <c r="S171">
        <f t="shared" si="9"/>
        <v>0</v>
      </c>
    </row>
  </sheetData>
  <conditionalFormatting sqref="L1:O200 A1:J200">
    <cfRule type="expression" dxfId="7" priority="3">
      <formula>$S1=1</formula>
    </cfRule>
  </conditionalFormatting>
  <conditionalFormatting sqref="K1:K200">
    <cfRule type="expression" dxfId="6" priority="1">
      <formula>$S1=1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E49" sqref="E49:E52"/>
    </sheetView>
  </sheetViews>
  <sheetFormatPr defaultRowHeight="15" x14ac:dyDescent="0.25"/>
  <cols>
    <col min="2" max="2" width="9.140625" style="1"/>
    <col min="3" max="3" width="36.7109375" style="1" hidden="1" customWidth="1"/>
    <col min="4" max="4" width="15.42578125" style="1" customWidth="1"/>
    <col min="5" max="5" width="20.5703125" style="1" customWidth="1"/>
    <col min="6" max="7" width="9.140625" style="1"/>
    <col min="8" max="8" width="9.140625" hidden="1" customWidth="1"/>
    <col min="10" max="10" width="9.140625" style="1"/>
    <col min="11" max="11" width="14.28515625" style="1" bestFit="1" customWidth="1"/>
    <col min="12" max="12" width="16" style="1" customWidth="1"/>
    <col min="13" max="16" width="9.140625" style="1"/>
  </cols>
  <sheetData>
    <row r="1" spans="1:14" x14ac:dyDescent="0.25">
      <c r="A1" t="s">
        <v>0</v>
      </c>
      <c r="B1" s="1" t="s">
        <v>3</v>
      </c>
      <c r="C1" s="1" t="s">
        <v>95</v>
      </c>
      <c r="D1" s="1" t="s">
        <v>1</v>
      </c>
      <c r="E1" s="1" t="s">
        <v>2</v>
      </c>
      <c r="F1" s="1" t="s">
        <v>4</v>
      </c>
      <c r="G1" s="1" t="s">
        <v>5</v>
      </c>
      <c r="H1">
        <f>IF(RIGHT(D1,1)="A",1,0)</f>
        <v>0</v>
      </c>
    </row>
    <row r="2" spans="1:14" x14ac:dyDescent="0.25">
      <c r="A2">
        <v>1</v>
      </c>
      <c r="B2" s="1">
        <v>46</v>
      </c>
      <c r="C2" s="3">
        <f>A2/MAX(A:A)</f>
        <v>2.5000000000000001E-2</v>
      </c>
      <c r="D2" s="1" t="str">
        <f>VLOOKUP($B2,'LISTA STARTOWA'!$A:$F,4,0)</f>
        <v>TOMASZ</v>
      </c>
      <c r="E2" s="1" t="str">
        <f>VLOOKUP($B2,'LISTA STARTOWA'!$A:$F,5,0)</f>
        <v>SŁUPIK</v>
      </c>
      <c r="F2" s="1" t="str">
        <f>MID(VLOOKUP($B2,'LISTA STARTOWA'!$A:$F,6,0),1,3)</f>
        <v>LUX</v>
      </c>
      <c r="G2" s="1">
        <v>12</v>
      </c>
      <c r="H2">
        <f>IF(RIGHT(D2,1)="A",1,0)</f>
        <v>0</v>
      </c>
    </row>
    <row r="3" spans="1:14" x14ac:dyDescent="0.25">
      <c r="A3">
        <v>2</v>
      </c>
      <c r="B3" s="1">
        <v>10</v>
      </c>
      <c r="C3" s="3">
        <f t="shared" ref="C3:C41" si="0">A3/MAX(A:A)</f>
        <v>0.05</v>
      </c>
      <c r="D3" s="1" t="str">
        <f>VLOOKUP($B3,'LISTA STARTOWA'!$A:$F,4,0)</f>
        <v xml:space="preserve">RAFAŁ </v>
      </c>
      <c r="E3" s="1" t="str">
        <f>VLOOKUP($B3,'LISTA STARTOWA'!$A:$F,5,0)</f>
        <v>ŻAK</v>
      </c>
      <c r="F3" s="1" t="str">
        <f>MID(VLOOKUP($B3,'LISTA STARTOWA'!$A:$F,6,0),1,3)</f>
        <v>LUX</v>
      </c>
      <c r="G3" s="1">
        <v>12</v>
      </c>
      <c r="H3">
        <f>IF(RIGHT(D3,1)="A",1,0)</f>
        <v>0</v>
      </c>
    </row>
    <row r="4" spans="1:14" x14ac:dyDescent="0.25">
      <c r="A4">
        <v>3</v>
      </c>
      <c r="B4" s="1">
        <v>26</v>
      </c>
      <c r="C4" s="3">
        <f t="shared" si="0"/>
        <v>7.4999999999999997E-2</v>
      </c>
      <c r="D4" s="1" t="str">
        <f>VLOOKUP($B4,'LISTA STARTOWA'!$A:$F,4,0)</f>
        <v>WOJCIECH</v>
      </c>
      <c r="E4" s="1" t="str">
        <f>VLOOKUP($B4,'LISTA STARTOWA'!$A:$F,5,0)</f>
        <v>HOLONA</v>
      </c>
      <c r="F4" s="1" t="str">
        <f>MID(VLOOKUP($B4,'LISTA STARTOWA'!$A:$F,6,0),1,3)</f>
        <v>ENE</v>
      </c>
      <c r="G4" s="1">
        <v>12</v>
      </c>
      <c r="H4">
        <f>IF(RIGHT(D4,1)="A",1,0)</f>
        <v>0</v>
      </c>
    </row>
    <row r="5" spans="1:14" x14ac:dyDescent="0.25">
      <c r="A5">
        <v>4</v>
      </c>
      <c r="B5" s="1">
        <v>1</v>
      </c>
      <c r="C5" s="3">
        <f t="shared" si="0"/>
        <v>0.1</v>
      </c>
      <c r="D5" s="1" t="str">
        <f>VLOOKUP($B5,'LISTA STARTOWA'!$A:$F,4,0)</f>
        <v>WOJCIECH</v>
      </c>
      <c r="E5" s="1" t="str">
        <f>VLOOKUP($B5,'LISTA STARTOWA'!$A:$F,5,0)</f>
        <v>KORZUSZNIK</v>
      </c>
      <c r="F5" s="1" t="str">
        <f>MID(VLOOKUP($B5,'LISTA STARTOWA'!$A:$F,6,0),1,3)</f>
        <v>LUX</v>
      </c>
      <c r="G5" s="1">
        <v>12</v>
      </c>
      <c r="H5">
        <f>IF(RIGHT(D5,1)="A",1,0)</f>
        <v>0</v>
      </c>
    </row>
    <row r="6" spans="1:14" x14ac:dyDescent="0.25">
      <c r="A6">
        <v>5</v>
      </c>
      <c r="B6" s="1">
        <v>19</v>
      </c>
      <c r="C6" s="3">
        <f t="shared" si="0"/>
        <v>0.125</v>
      </c>
      <c r="D6" s="1" t="str">
        <f>VLOOKUP($B6,'LISTA STARTOWA'!$A:$F,4,0)</f>
        <v xml:space="preserve">KRZYSZTOF </v>
      </c>
      <c r="E6" s="1" t="str">
        <f>VLOOKUP($B6,'LISTA STARTOWA'!$A:$F,5,0)</f>
        <v>WALDON</v>
      </c>
      <c r="F6" s="1" t="str">
        <f>MID(VLOOKUP($B6,'LISTA STARTOWA'!$A:$F,6,0),1,3)</f>
        <v>HRM</v>
      </c>
      <c r="G6" s="1">
        <v>12</v>
      </c>
      <c r="H6">
        <f>IF(RIGHT(D6,1)="A",1,0)</f>
        <v>0</v>
      </c>
      <c r="J6" s="2" t="s">
        <v>37</v>
      </c>
      <c r="K6" s="2" t="s">
        <v>184</v>
      </c>
      <c r="L6" s="2" t="s">
        <v>96</v>
      </c>
      <c r="M6" s="2" t="s">
        <v>38</v>
      </c>
      <c r="N6" s="2" t="s">
        <v>97</v>
      </c>
    </row>
    <row r="7" spans="1:14" x14ac:dyDescent="0.25">
      <c r="A7">
        <v>6</v>
      </c>
      <c r="B7" s="1">
        <v>16</v>
      </c>
      <c r="C7" s="3">
        <f t="shared" si="0"/>
        <v>0.15</v>
      </c>
      <c r="D7" s="1" t="str">
        <f>VLOOKUP($B7,'LISTA STARTOWA'!$A:$F,4,0)</f>
        <v>JACEK</v>
      </c>
      <c r="E7" s="1" t="str">
        <f>VLOOKUP($B7,'LISTA STARTOWA'!$A:$F,5,0)</f>
        <v>WEGNER</v>
      </c>
      <c r="F7" s="1" t="str">
        <f>MID(VLOOKUP($B7,'LISTA STARTOWA'!$A:$F,6,0),1,3)</f>
        <v>ENE</v>
      </c>
      <c r="G7" s="1">
        <v>12</v>
      </c>
      <c r="H7">
        <f>IF(RIGHT(D7,1)="A",1,0)</f>
        <v>0</v>
      </c>
      <c r="J7" s="1" t="s">
        <v>6</v>
      </c>
      <c r="K7" s="1">
        <f>COUNTIF(F:F,J7)</f>
        <v>21</v>
      </c>
      <c r="L7" s="3">
        <f>+C2+C3+C5+C8</f>
        <v>0.35</v>
      </c>
      <c r="M7" s="1">
        <f>SUMIF(F:F,J7,G:G)</f>
        <v>184</v>
      </c>
      <c r="N7" s="4">
        <f>M7/L7</f>
        <v>525.71428571428578</v>
      </c>
    </row>
    <row r="8" spans="1:14" x14ac:dyDescent="0.25">
      <c r="A8">
        <v>7</v>
      </c>
      <c r="B8" s="1">
        <v>21</v>
      </c>
      <c r="C8" s="3">
        <f t="shared" si="0"/>
        <v>0.17499999999999999</v>
      </c>
      <c r="D8" s="1" t="str">
        <f>VLOOKUP($B8,'LISTA STARTOWA'!$A:$F,4,0)</f>
        <v>ANDRZEJ</v>
      </c>
      <c r="E8" s="1" t="str">
        <f>VLOOKUP($B8,'LISTA STARTOWA'!$A:$F,5,0)</f>
        <v>TOMAN</v>
      </c>
      <c r="F8" s="1" t="str">
        <f>MID(VLOOKUP($B8,'LISTA STARTOWA'!$A:$F,6,0),1,3)</f>
        <v>LUX</v>
      </c>
      <c r="G8" s="1">
        <v>12</v>
      </c>
      <c r="H8">
        <f>IF(RIGHT(D8,1)="A",1,0)</f>
        <v>0</v>
      </c>
      <c r="J8" s="1" t="s">
        <v>7</v>
      </c>
      <c r="K8" s="1">
        <f t="shared" ref="K8:K11" si="1">COUNTIF(F:F,J8)</f>
        <v>6</v>
      </c>
      <c r="L8" s="3">
        <f>+C4+C7+C13+C24</f>
        <v>1.0999999999999999</v>
      </c>
      <c r="M8" s="1">
        <f t="shared" ref="M8:M11" si="2">SUMIF(F:F,J8,G:G)</f>
        <v>72</v>
      </c>
      <c r="N8" s="4">
        <f t="shared" ref="N8:N11" si="3">M8/L8</f>
        <v>65.454545454545467</v>
      </c>
    </row>
    <row r="9" spans="1:14" x14ac:dyDescent="0.25">
      <c r="A9">
        <v>8</v>
      </c>
      <c r="B9" s="1">
        <v>9</v>
      </c>
      <c r="C9" s="3">
        <f t="shared" si="0"/>
        <v>0.2</v>
      </c>
      <c r="D9" s="1" t="str">
        <f>VLOOKUP($B9,'LISTA STARTOWA'!$A:$F,4,0)</f>
        <v>PIOTR</v>
      </c>
      <c r="E9" s="1" t="str">
        <f>VLOOKUP($B9,'LISTA STARTOWA'!$A:$F,5,0)</f>
        <v>PACUŁA</v>
      </c>
      <c r="F9" s="1" t="str">
        <f>MID(VLOOKUP($B9,'LISTA STARTOWA'!$A:$F,6,0),1,3)</f>
        <v>PĘD</v>
      </c>
      <c r="G9" s="1">
        <v>12</v>
      </c>
      <c r="H9">
        <f>IF(RIGHT(D9,1)="A",1,0)</f>
        <v>0</v>
      </c>
      <c r="J9" s="1" t="s">
        <v>8</v>
      </c>
      <c r="K9" s="1">
        <f t="shared" si="1"/>
        <v>7</v>
      </c>
      <c r="L9" s="3">
        <f>+C6+C10+C17+C18</f>
        <v>1.175</v>
      </c>
      <c r="M9" s="1">
        <f t="shared" si="2"/>
        <v>84</v>
      </c>
      <c r="N9" s="4">
        <f t="shared" si="3"/>
        <v>71.489361702127653</v>
      </c>
    </row>
    <row r="10" spans="1:14" x14ac:dyDescent="0.25">
      <c r="A10">
        <v>9</v>
      </c>
      <c r="B10" s="1">
        <v>39</v>
      </c>
      <c r="C10" s="3">
        <f t="shared" si="0"/>
        <v>0.22500000000000001</v>
      </c>
      <c r="D10" s="1" t="str">
        <f>VLOOKUP($B10,'LISTA STARTOWA'!$A:$F,4,0)</f>
        <v>MIROSŁAW</v>
      </c>
      <c r="E10" s="1" t="str">
        <f>VLOOKUP($B10,'LISTA STARTOWA'!$A:$F,5,0)</f>
        <v>SKWARLIŃSKI</v>
      </c>
      <c r="F10" s="1" t="str">
        <f>MID(VLOOKUP($B10,'LISTA STARTOWA'!$A:$F,6,0),1,3)</f>
        <v>HRM</v>
      </c>
      <c r="G10" s="1">
        <v>12</v>
      </c>
      <c r="H10">
        <f>IF(RIGHT(D10,1)="A",1,0)</f>
        <v>0</v>
      </c>
      <c r="J10" s="1" t="s">
        <v>9</v>
      </c>
      <c r="K10" s="1">
        <f t="shared" si="1"/>
        <v>6</v>
      </c>
      <c r="L10" s="3">
        <f>+C9+C11+C12+C21</f>
        <v>1.2250000000000001</v>
      </c>
      <c r="M10" s="1">
        <f t="shared" si="2"/>
        <v>72</v>
      </c>
      <c r="N10" s="4">
        <f t="shared" si="3"/>
        <v>58.775510204081627</v>
      </c>
    </row>
    <row r="11" spans="1:14" x14ac:dyDescent="0.25">
      <c r="A11">
        <v>10</v>
      </c>
      <c r="B11" s="1">
        <v>22</v>
      </c>
      <c r="C11" s="3">
        <f t="shared" si="0"/>
        <v>0.25</v>
      </c>
      <c r="D11" s="1" t="str">
        <f>VLOOKUP($B11,'LISTA STARTOWA'!$A:$F,4,0)</f>
        <v>ANDRZEJ</v>
      </c>
      <c r="E11" s="1" t="str">
        <f>VLOOKUP($B11,'LISTA STARTOWA'!$A:$F,5,0)</f>
        <v>SZELKA</v>
      </c>
      <c r="F11" s="1" t="str">
        <f>MID(VLOOKUP($B11,'LISTA STARTOWA'!$A:$F,6,0),1,3)</f>
        <v>PĘD</v>
      </c>
      <c r="G11" s="1">
        <v>12</v>
      </c>
      <c r="H11">
        <f>IF(RIGHT(D11,1)="A",1,0)</f>
        <v>0</v>
      </c>
      <c r="J11" s="1" t="s">
        <v>39</v>
      </c>
      <c r="K11" s="1">
        <f t="shared" si="1"/>
        <v>0</v>
      </c>
      <c r="L11" s="3">
        <v>4</v>
      </c>
      <c r="M11" s="1">
        <f t="shared" si="2"/>
        <v>0</v>
      </c>
      <c r="N11" s="4">
        <f t="shared" si="3"/>
        <v>0</v>
      </c>
    </row>
    <row r="12" spans="1:14" x14ac:dyDescent="0.25">
      <c r="A12">
        <v>11</v>
      </c>
      <c r="B12" s="1">
        <v>37</v>
      </c>
      <c r="C12" s="3">
        <f t="shared" si="0"/>
        <v>0.27500000000000002</v>
      </c>
      <c r="D12" s="1" t="str">
        <f>VLOOKUP($B12,'LISTA STARTOWA'!$A:$F,4,0)</f>
        <v>ANDRZEJ</v>
      </c>
      <c r="E12" s="1" t="str">
        <f>VLOOKUP($B12,'LISTA STARTOWA'!$A:$F,5,0)</f>
        <v>FLORECKI</v>
      </c>
      <c r="F12" s="1" t="str">
        <f>MID(VLOOKUP($B12,'LISTA STARTOWA'!$A:$F,6,0),1,3)</f>
        <v>PĘD</v>
      </c>
      <c r="G12" s="1">
        <v>12</v>
      </c>
      <c r="H12">
        <f>IF(RIGHT(D12,1)="A",1,0)</f>
        <v>0</v>
      </c>
    </row>
    <row r="13" spans="1:14" x14ac:dyDescent="0.25">
      <c r="A13">
        <v>12</v>
      </c>
      <c r="B13" s="1">
        <v>28</v>
      </c>
      <c r="C13" s="3">
        <f t="shared" si="0"/>
        <v>0.3</v>
      </c>
      <c r="D13" s="1" t="str">
        <f>VLOOKUP($B13,'LISTA STARTOWA'!$A:$F,4,0)</f>
        <v>WIOLETA</v>
      </c>
      <c r="E13" s="1" t="str">
        <f>VLOOKUP($B13,'LISTA STARTOWA'!$A:$F,5,0)</f>
        <v>BRYCHCY</v>
      </c>
      <c r="F13" s="1" t="str">
        <f>MID(VLOOKUP($B13,'LISTA STARTOWA'!$A:$F,6,0),1,3)</f>
        <v>ENE</v>
      </c>
      <c r="G13" s="1">
        <v>12</v>
      </c>
      <c r="H13">
        <f>IF(RIGHT(D13,1)="A",1,0)</f>
        <v>1</v>
      </c>
    </row>
    <row r="14" spans="1:14" x14ac:dyDescent="0.25">
      <c r="A14">
        <v>13</v>
      </c>
      <c r="B14" s="1">
        <v>2</v>
      </c>
      <c r="C14" s="3">
        <f t="shared" si="0"/>
        <v>0.32500000000000001</v>
      </c>
      <c r="D14" s="1" t="str">
        <f>VLOOKUP($B14,'LISTA STARTOWA'!$A:$F,4,0)</f>
        <v>MICHAŁ</v>
      </c>
      <c r="E14" s="1" t="str">
        <f>VLOOKUP($B14,'LISTA STARTOWA'!$A:$F,5,0)</f>
        <v>TOMAN</v>
      </c>
      <c r="F14" s="1" t="str">
        <f>MID(VLOOKUP($B14,'LISTA STARTOWA'!$A:$F,6,0),1,3)</f>
        <v>LUX</v>
      </c>
      <c r="G14" s="1">
        <v>12</v>
      </c>
      <c r="H14">
        <f>IF(RIGHT(D14,1)="A",1,0)</f>
        <v>0</v>
      </c>
    </row>
    <row r="15" spans="1:14" x14ac:dyDescent="0.25">
      <c r="A15">
        <v>14</v>
      </c>
      <c r="B15" s="1">
        <v>48</v>
      </c>
      <c r="C15" s="3">
        <f t="shared" si="0"/>
        <v>0.35</v>
      </c>
      <c r="D15" s="1" t="str">
        <f>VLOOKUP($B15,'LISTA STARTOWA'!$A:$F,4,0)</f>
        <v>MARIUSZ</v>
      </c>
      <c r="E15" s="1" t="str">
        <f>VLOOKUP($B15,'LISTA STARTOWA'!$A:$F,5,0)</f>
        <v>SKOWROŃSKI</v>
      </c>
      <c r="F15" s="1" t="str">
        <f>MID(VLOOKUP($B15,'LISTA STARTOWA'!$A:$F,6,0),1,3)</f>
        <v>LUX</v>
      </c>
      <c r="G15" s="1">
        <v>12</v>
      </c>
      <c r="H15">
        <f>IF(RIGHT(D15,1)="A",1,0)</f>
        <v>0</v>
      </c>
    </row>
    <row r="16" spans="1:14" x14ac:dyDescent="0.25">
      <c r="A16">
        <v>15</v>
      </c>
      <c r="B16" s="1">
        <v>14</v>
      </c>
      <c r="C16" s="3">
        <f t="shared" si="0"/>
        <v>0.375</v>
      </c>
      <c r="D16" s="1" t="str">
        <f>VLOOKUP($B16,'LISTA STARTOWA'!$A:$F,4,0)</f>
        <v>KRZYSZTOF</v>
      </c>
      <c r="E16" s="1" t="str">
        <f>VLOOKUP($B16,'LISTA STARTOWA'!$A:$F,5,0)</f>
        <v>PILISZEK</v>
      </c>
      <c r="F16" s="1" t="str">
        <f>MID(VLOOKUP($B16,'LISTA STARTOWA'!$A:$F,6,0),1,3)</f>
        <v>LUX</v>
      </c>
      <c r="G16" s="1">
        <v>12</v>
      </c>
      <c r="H16">
        <f>IF(RIGHT(D16,1)="A",1,0)</f>
        <v>0</v>
      </c>
    </row>
    <row r="17" spans="1:8" x14ac:dyDescent="0.25">
      <c r="A17">
        <v>16</v>
      </c>
      <c r="B17" s="1">
        <v>49</v>
      </c>
      <c r="C17" s="3">
        <f t="shared" si="0"/>
        <v>0.4</v>
      </c>
      <c r="D17" s="1" t="str">
        <f>VLOOKUP($B17,'LISTA STARTOWA'!$A:$F,4,0)</f>
        <v>MICHAŁ</v>
      </c>
      <c r="E17" s="1" t="str">
        <f>VLOOKUP($B17,'LISTA STARTOWA'!$A:$F,5,0)</f>
        <v>WALDON</v>
      </c>
      <c r="F17" s="1" t="str">
        <f>MID(VLOOKUP($B17,'LISTA STARTOWA'!$A:$F,6,0),1,3)</f>
        <v>HRM</v>
      </c>
      <c r="G17" s="1">
        <v>12</v>
      </c>
      <c r="H17">
        <f>IF(RIGHT(D17,1)="A",1,0)</f>
        <v>0</v>
      </c>
    </row>
    <row r="18" spans="1:8" x14ac:dyDescent="0.25">
      <c r="A18">
        <v>17</v>
      </c>
      <c r="B18" s="1">
        <v>20</v>
      </c>
      <c r="C18" s="3">
        <f t="shared" si="0"/>
        <v>0.42499999999999999</v>
      </c>
      <c r="D18" s="1" t="str">
        <f>VLOOKUP($B18,'LISTA STARTOWA'!$A:$F,4,0)</f>
        <v>MARCIN</v>
      </c>
      <c r="E18" s="1" t="str">
        <f>VLOOKUP($B18,'LISTA STARTOWA'!$A:$F,5,0)</f>
        <v>WALDON</v>
      </c>
      <c r="F18" s="1" t="str">
        <f>MID(VLOOKUP($B18,'LISTA STARTOWA'!$A:$F,6,0),1,3)</f>
        <v>HRM</v>
      </c>
      <c r="G18" s="1">
        <v>12</v>
      </c>
      <c r="H18">
        <f>IF(RIGHT(D18,1)="A",1,0)</f>
        <v>0</v>
      </c>
    </row>
    <row r="19" spans="1:8" x14ac:dyDescent="0.25">
      <c r="A19">
        <v>18</v>
      </c>
      <c r="B19" s="1">
        <v>41</v>
      </c>
      <c r="C19" s="3">
        <f t="shared" si="0"/>
        <v>0.45</v>
      </c>
      <c r="D19" s="1" t="str">
        <f>VLOOKUP($B19,'LISTA STARTOWA'!$A:$F,4,0)</f>
        <v>WIESŁAW</v>
      </c>
      <c r="E19" s="1" t="str">
        <f>VLOOKUP($B19,'LISTA STARTOWA'!$A:$F,5,0)</f>
        <v>DROŹDZIEL</v>
      </c>
      <c r="F19" s="1" t="str">
        <f>MID(VLOOKUP($B19,'LISTA STARTOWA'!$A:$F,6,0),1,3)</f>
        <v>HRM</v>
      </c>
      <c r="G19" s="1">
        <v>12</v>
      </c>
      <c r="H19">
        <f>IF(RIGHT(D19,1)="A",1,0)</f>
        <v>0</v>
      </c>
    </row>
    <row r="20" spans="1:8" x14ac:dyDescent="0.25">
      <c r="A20">
        <v>19</v>
      </c>
      <c r="B20" s="1">
        <v>36</v>
      </c>
      <c r="C20" s="3">
        <f t="shared" si="0"/>
        <v>0.47499999999999998</v>
      </c>
      <c r="D20" s="1" t="str">
        <f>VLOOKUP($B20,'LISTA STARTOWA'!$A:$F,4,0)</f>
        <v>MARCIN</v>
      </c>
      <c r="E20" s="1" t="str">
        <f>VLOOKUP($B20,'LISTA STARTOWA'!$A:$F,5,0)</f>
        <v>FORAJTER</v>
      </c>
      <c r="F20" s="1" t="str">
        <f>MID(VLOOKUP($B20,'LISTA STARTOWA'!$A:$F,6,0),1,3)</f>
        <v>LUX</v>
      </c>
      <c r="G20" s="1">
        <v>12</v>
      </c>
      <c r="H20">
        <f>IF(RIGHT(D20,1)="A",1,0)</f>
        <v>0</v>
      </c>
    </row>
    <row r="21" spans="1:8" x14ac:dyDescent="0.25">
      <c r="A21">
        <v>20</v>
      </c>
      <c r="B21" s="1">
        <v>27</v>
      </c>
      <c r="C21" s="3">
        <f t="shared" si="0"/>
        <v>0.5</v>
      </c>
      <c r="D21" s="1" t="str">
        <f>VLOOKUP($B21,'LISTA STARTOWA'!$A:$F,4,0)</f>
        <v>ANNA</v>
      </c>
      <c r="E21" s="1" t="str">
        <f>VLOOKUP($B21,'LISTA STARTOWA'!$A:$F,5,0)</f>
        <v>KOCIELSKA</v>
      </c>
      <c r="F21" s="1" t="str">
        <f>MID(VLOOKUP($B21,'LISTA STARTOWA'!$A:$F,6,0),1,3)</f>
        <v>PĘD</v>
      </c>
      <c r="G21" s="1">
        <v>12</v>
      </c>
      <c r="H21">
        <f>IF(RIGHT(D21,1)="A",1,0)</f>
        <v>1</v>
      </c>
    </row>
    <row r="22" spans="1:8" x14ac:dyDescent="0.25">
      <c r="A22">
        <v>21</v>
      </c>
      <c r="B22" s="1">
        <v>40</v>
      </c>
      <c r="C22" s="3">
        <f t="shared" si="0"/>
        <v>0.52500000000000002</v>
      </c>
      <c r="D22" s="1" t="str">
        <f>VLOOKUP($B22,'LISTA STARTOWA'!$A:$F,4,0)</f>
        <v>PAWEŁ</v>
      </c>
      <c r="E22" s="1" t="str">
        <f>VLOOKUP($B22,'LISTA STARTOWA'!$A:$F,5,0)</f>
        <v>BATKO</v>
      </c>
      <c r="F22" s="1" t="str">
        <f>MID(VLOOKUP($B22,'LISTA STARTOWA'!$A:$F,6,0),1,3)</f>
        <v>HRM</v>
      </c>
      <c r="G22" s="1">
        <v>12</v>
      </c>
      <c r="H22">
        <f>IF(RIGHT(D22,1)="A",1,0)</f>
        <v>0</v>
      </c>
    </row>
    <row r="23" spans="1:8" x14ac:dyDescent="0.25">
      <c r="A23">
        <v>22</v>
      </c>
      <c r="B23" s="1">
        <v>43</v>
      </c>
      <c r="C23" s="3">
        <f t="shared" si="0"/>
        <v>0.55000000000000004</v>
      </c>
      <c r="D23" s="1" t="str">
        <f>VLOOKUP($B23,'LISTA STARTOWA'!$A:$F,4,0)</f>
        <v>MARCIN</v>
      </c>
      <c r="E23" s="1" t="str">
        <f>VLOOKUP($B23,'LISTA STARTOWA'!$A:$F,5,0)</f>
        <v>MENŻYK</v>
      </c>
      <c r="F23" s="1" t="str">
        <f>MID(VLOOKUP($B23,'LISTA STARTOWA'!$A:$F,6,0),1,3)</f>
        <v>LUX</v>
      </c>
      <c r="G23" s="1">
        <v>12</v>
      </c>
      <c r="H23">
        <f>IF(RIGHT(D23,1)="A",1,0)</f>
        <v>0</v>
      </c>
    </row>
    <row r="24" spans="1:8" x14ac:dyDescent="0.25">
      <c r="A24">
        <v>23</v>
      </c>
      <c r="B24" s="1">
        <v>32</v>
      </c>
      <c r="C24" s="3">
        <f t="shared" si="0"/>
        <v>0.57499999999999996</v>
      </c>
      <c r="D24" s="1" t="str">
        <f>VLOOKUP($B24,'LISTA STARTOWA'!$A:$F,4,0)</f>
        <v>DARIUSZ</v>
      </c>
      <c r="E24" s="1" t="str">
        <f>VLOOKUP($B24,'LISTA STARTOWA'!$A:$F,5,0)</f>
        <v>PFEIFER</v>
      </c>
      <c r="F24" s="1" t="str">
        <f>MID(VLOOKUP($B24,'LISTA STARTOWA'!$A:$F,6,0),1,3)</f>
        <v>ENE</v>
      </c>
      <c r="G24" s="1">
        <v>12</v>
      </c>
      <c r="H24">
        <f>IF(RIGHT(D24,1)="A",1,0)</f>
        <v>0</v>
      </c>
    </row>
    <row r="25" spans="1:8" x14ac:dyDescent="0.25">
      <c r="A25">
        <v>24</v>
      </c>
      <c r="B25" s="1">
        <v>11</v>
      </c>
      <c r="C25" s="3">
        <f t="shared" si="0"/>
        <v>0.6</v>
      </c>
      <c r="D25" s="1" t="str">
        <f>VLOOKUP($B25,'LISTA STARTOWA'!$A:$F,4,0)</f>
        <v>PIOTR</v>
      </c>
      <c r="E25" s="1" t="str">
        <f>VLOOKUP($B25,'LISTA STARTOWA'!$A:$F,5,0)</f>
        <v>KORZUSZNIK</v>
      </c>
      <c r="F25" s="1" t="str">
        <f>MID(VLOOKUP($B25,'LISTA STARTOWA'!$A:$F,6,0),1,3)</f>
        <v>LUX</v>
      </c>
      <c r="G25" s="1">
        <v>12</v>
      </c>
      <c r="H25">
        <f>IF(RIGHT(D25,1)="A",1,0)</f>
        <v>0</v>
      </c>
    </row>
    <row r="26" spans="1:8" x14ac:dyDescent="0.25">
      <c r="A26">
        <v>25</v>
      </c>
      <c r="B26" s="1">
        <v>30</v>
      </c>
      <c r="C26" s="3">
        <f t="shared" si="0"/>
        <v>0.625</v>
      </c>
      <c r="D26" s="1" t="str">
        <f>VLOOKUP($B26,'LISTA STARTOWA'!$A:$F,4,0)</f>
        <v>BARBARA</v>
      </c>
      <c r="E26" s="1" t="str">
        <f>VLOOKUP($B26,'LISTA STARTOWA'!$A:$F,5,0)</f>
        <v>PUCHAŁA</v>
      </c>
      <c r="F26" s="1" t="str">
        <f>MID(VLOOKUP($B26,'LISTA STARTOWA'!$A:$F,6,0),1,3)</f>
        <v>ENE</v>
      </c>
      <c r="G26" s="1">
        <v>12</v>
      </c>
      <c r="H26">
        <f>IF(RIGHT(D26,1)="A",1,0)</f>
        <v>1</v>
      </c>
    </row>
    <row r="27" spans="1:8" x14ac:dyDescent="0.25">
      <c r="A27">
        <v>26</v>
      </c>
      <c r="B27" s="1">
        <v>13</v>
      </c>
      <c r="C27" s="3">
        <f t="shared" si="0"/>
        <v>0.65</v>
      </c>
      <c r="D27" s="1" t="str">
        <f>VLOOKUP($B27,'LISTA STARTOWA'!$A:$F,4,0)</f>
        <v>GRZEGORZ</v>
      </c>
      <c r="E27" s="1" t="str">
        <f>VLOOKUP($B27,'LISTA STARTOWA'!$A:$F,5,0)</f>
        <v>WNUK</v>
      </c>
      <c r="F27" s="1" t="str">
        <f>MID(VLOOKUP($B27,'LISTA STARTOWA'!$A:$F,6,0),1,3)</f>
        <v>ENE</v>
      </c>
      <c r="G27" s="1">
        <v>12</v>
      </c>
      <c r="H27">
        <f>IF(RIGHT(D27,1)="A",1,0)</f>
        <v>0</v>
      </c>
    </row>
    <row r="28" spans="1:8" x14ac:dyDescent="0.25">
      <c r="A28">
        <v>27</v>
      </c>
      <c r="B28" s="1">
        <v>42</v>
      </c>
      <c r="C28" s="3">
        <f t="shared" si="0"/>
        <v>0.67500000000000004</v>
      </c>
      <c r="D28" s="1" t="str">
        <f>VLOOKUP($B28,'LISTA STARTOWA'!$A:$F,4,0)</f>
        <v>GABRIELA</v>
      </c>
      <c r="E28" s="1" t="str">
        <f>VLOOKUP($B28,'LISTA STARTOWA'!$A:$F,5,0)</f>
        <v>SOBCZYK</v>
      </c>
      <c r="F28" s="1" t="str">
        <f>MID(VLOOKUP($B28,'LISTA STARTOWA'!$A:$F,6,0),1,3)</f>
        <v>LUX</v>
      </c>
      <c r="G28" s="1">
        <v>12</v>
      </c>
      <c r="H28">
        <f>IF(RIGHT(D28,1)="A",1,0)</f>
        <v>1</v>
      </c>
    </row>
    <row r="29" spans="1:8" x14ac:dyDescent="0.25">
      <c r="A29">
        <v>28</v>
      </c>
      <c r="B29" s="1">
        <v>45</v>
      </c>
      <c r="C29" s="3">
        <f t="shared" si="0"/>
        <v>0.7</v>
      </c>
      <c r="D29" s="1" t="str">
        <f>VLOOKUP($B29,'LISTA STARTOWA'!$A:$F,4,0)</f>
        <v>AGNIESZKA</v>
      </c>
      <c r="E29" s="1" t="str">
        <f>VLOOKUP($B29,'LISTA STARTOWA'!$A:$F,5,0)</f>
        <v>BUDA</v>
      </c>
      <c r="F29" s="1" t="str">
        <f>MID(VLOOKUP($B29,'LISTA STARTOWA'!$A:$F,6,0),1,3)</f>
        <v>HRM</v>
      </c>
      <c r="G29" s="1">
        <v>12</v>
      </c>
      <c r="H29">
        <f>IF(RIGHT(D29,1)="A",1,0)</f>
        <v>1</v>
      </c>
    </row>
    <row r="30" spans="1:8" x14ac:dyDescent="0.25">
      <c r="A30">
        <v>29</v>
      </c>
      <c r="B30" s="1">
        <v>38</v>
      </c>
      <c r="C30" s="3">
        <f t="shared" si="0"/>
        <v>0.72499999999999998</v>
      </c>
      <c r="D30" s="1" t="str">
        <f>VLOOKUP($B30,'LISTA STARTOWA'!$A:$F,4,0)</f>
        <v>JOLANTA</v>
      </c>
      <c r="E30" s="1" t="str">
        <f>VLOOKUP($B30,'LISTA STARTOWA'!$A:$F,5,0)</f>
        <v>FLORECKA</v>
      </c>
      <c r="F30" s="1" t="str">
        <f>MID(VLOOKUP($B30,'LISTA STARTOWA'!$A:$F,6,0),1,3)</f>
        <v>PĘD</v>
      </c>
      <c r="G30" s="1">
        <v>12</v>
      </c>
      <c r="H30">
        <f>IF(RIGHT(D30,1)="A",1,0)</f>
        <v>1</v>
      </c>
    </row>
    <row r="31" spans="1:8" x14ac:dyDescent="0.25">
      <c r="A31">
        <v>30</v>
      </c>
      <c r="B31" s="1">
        <v>23</v>
      </c>
      <c r="C31" s="3">
        <f t="shared" si="0"/>
        <v>0.75</v>
      </c>
      <c r="D31" s="1" t="str">
        <f>VLOOKUP($B31,'LISTA STARTOWA'!$A:$F,4,0)</f>
        <v>ELŻBIETA</v>
      </c>
      <c r="E31" s="1" t="str">
        <f>VLOOKUP($B31,'LISTA STARTOWA'!$A:$F,5,0)</f>
        <v>SZELKA</v>
      </c>
      <c r="F31" s="1" t="str">
        <f>MID(VLOOKUP($B31,'LISTA STARTOWA'!$A:$F,6,0),1,3)</f>
        <v>PĘD</v>
      </c>
      <c r="G31" s="1">
        <v>12</v>
      </c>
      <c r="H31">
        <f>IF(RIGHT(D31,1)="A",1,0)</f>
        <v>1</v>
      </c>
    </row>
    <row r="32" spans="1:8" x14ac:dyDescent="0.25">
      <c r="A32">
        <v>31</v>
      </c>
      <c r="B32" s="1">
        <v>3</v>
      </c>
      <c r="C32" s="3">
        <f t="shared" si="0"/>
        <v>0.77500000000000002</v>
      </c>
      <c r="D32" s="1" t="str">
        <f>VLOOKUP($B32,'LISTA STARTOWA'!$A:$F,4,0)</f>
        <v>JAKUB</v>
      </c>
      <c r="E32" s="1" t="str">
        <f>VLOOKUP($B32,'LISTA STARTOWA'!$A:$F,5,0)</f>
        <v>PAWLISZYN</v>
      </c>
      <c r="F32" s="1" t="str">
        <f>MID(VLOOKUP($B32,'LISTA STARTOWA'!$A:$F,6,0),1,3)</f>
        <v>LUX</v>
      </c>
      <c r="G32" s="1">
        <v>8</v>
      </c>
      <c r="H32">
        <f>IF(RIGHT(D32,1)="A",1,0)</f>
        <v>0</v>
      </c>
    </row>
    <row r="33" spans="1:8" x14ac:dyDescent="0.25">
      <c r="A33">
        <v>32</v>
      </c>
      <c r="B33" s="1">
        <v>4</v>
      </c>
      <c r="C33" s="3">
        <f t="shared" si="0"/>
        <v>0.8</v>
      </c>
      <c r="D33" s="1" t="str">
        <f>VLOOKUP($B33,'LISTA STARTOWA'!$A:$F,4,0)</f>
        <v>MARCIN</v>
      </c>
      <c r="E33" s="1" t="str">
        <f>VLOOKUP($B33,'LISTA STARTOWA'!$A:$F,5,0)</f>
        <v>OLEKSIUK</v>
      </c>
      <c r="F33" s="1" t="str">
        <f>MID(VLOOKUP($B33,'LISTA STARTOWA'!$A:$F,6,0),1,3)</f>
        <v>LUX</v>
      </c>
      <c r="G33" s="1">
        <v>8</v>
      </c>
      <c r="H33">
        <f>IF(RIGHT(D33,1)="A",1,0)</f>
        <v>0</v>
      </c>
    </row>
    <row r="34" spans="1:8" x14ac:dyDescent="0.25">
      <c r="A34">
        <v>33</v>
      </c>
      <c r="B34" s="1">
        <v>31</v>
      </c>
      <c r="C34" s="3">
        <f t="shared" si="0"/>
        <v>0.82499999999999996</v>
      </c>
      <c r="D34" s="1" t="str">
        <f>VLOOKUP($B34,'LISTA STARTOWA'!$A:$F,4,0)</f>
        <v>PATRYCJA</v>
      </c>
      <c r="E34" s="1" t="str">
        <f>VLOOKUP($B34,'LISTA STARTOWA'!$A:$F,5,0)</f>
        <v>GRABARCZYK</v>
      </c>
      <c r="F34" s="1" t="str">
        <f>MID(VLOOKUP($B34,'LISTA STARTOWA'!$A:$F,6,0),1,3)</f>
        <v>LUX</v>
      </c>
      <c r="G34" s="1">
        <v>8</v>
      </c>
      <c r="H34">
        <f>IF(RIGHT(D34,1)="A",1,0)</f>
        <v>1</v>
      </c>
    </row>
    <row r="35" spans="1:8" x14ac:dyDescent="0.25">
      <c r="A35">
        <v>34</v>
      </c>
      <c r="B35" s="1">
        <v>15</v>
      </c>
      <c r="C35" s="3">
        <f t="shared" si="0"/>
        <v>0.85</v>
      </c>
      <c r="D35" s="1" t="str">
        <f>VLOOKUP($B35,'LISTA STARTOWA'!$A:$F,4,0)</f>
        <v>TOMASZ</v>
      </c>
      <c r="E35" s="1" t="str">
        <f>VLOOKUP($B35,'LISTA STARTOWA'!$A:$F,5,0)</f>
        <v>MIKA</v>
      </c>
      <c r="F35" s="1" t="str">
        <f>MID(VLOOKUP($B35,'LISTA STARTOWA'!$A:$F,6,0),1,3)</f>
        <v>LUX</v>
      </c>
      <c r="G35" s="1">
        <v>4</v>
      </c>
      <c r="H35">
        <f>IF(RIGHT(D35,1)="A",1,0)</f>
        <v>0</v>
      </c>
    </row>
    <row r="36" spans="1:8" x14ac:dyDescent="0.25">
      <c r="A36">
        <v>35</v>
      </c>
      <c r="B36" s="1">
        <v>29</v>
      </c>
      <c r="C36" s="3">
        <f t="shared" si="0"/>
        <v>0.875</v>
      </c>
      <c r="D36" s="1" t="str">
        <f>VLOOKUP($B36,'LISTA STARTOWA'!$A:$F,4,0)</f>
        <v>KATARZYNA</v>
      </c>
      <c r="E36" s="1" t="str">
        <f>VLOOKUP($B36,'LISTA STARTOWA'!$A:$F,5,0)</f>
        <v>STABLA</v>
      </c>
      <c r="F36" s="1" t="str">
        <f>MID(VLOOKUP($B36,'LISTA STARTOWA'!$A:$F,6,0),1,3)</f>
        <v>LUX</v>
      </c>
      <c r="G36" s="1">
        <v>4</v>
      </c>
      <c r="H36">
        <f>IF(RIGHT(D36,1)="A",1,0)</f>
        <v>1</v>
      </c>
    </row>
    <row r="37" spans="1:8" x14ac:dyDescent="0.25">
      <c r="A37">
        <v>36</v>
      </c>
      <c r="B37" s="1">
        <v>50</v>
      </c>
      <c r="C37" s="3">
        <f t="shared" si="0"/>
        <v>0.9</v>
      </c>
      <c r="D37" s="1" t="str">
        <f>VLOOKUP($B37,'LISTA STARTOWA'!$A:$F,4,0)</f>
        <v>JOANNA</v>
      </c>
      <c r="E37" s="1" t="str">
        <f>VLOOKUP($B37,'LISTA STARTOWA'!$A:$F,5,0)</f>
        <v>KAPSZEWICZ</v>
      </c>
      <c r="F37" s="1" t="str">
        <f>MID(VLOOKUP($B37,'LISTA STARTOWA'!$A:$F,6,0),1,3)</f>
        <v>LUX</v>
      </c>
      <c r="G37" s="1">
        <v>4</v>
      </c>
      <c r="H37">
        <f>IF(RIGHT(D37,1)="A",1,0)</f>
        <v>1</v>
      </c>
    </row>
    <row r="38" spans="1:8" x14ac:dyDescent="0.25">
      <c r="A38">
        <v>37</v>
      </c>
      <c r="B38" s="1">
        <v>47</v>
      </c>
      <c r="C38" s="3">
        <f t="shared" si="0"/>
        <v>0.92500000000000004</v>
      </c>
      <c r="D38" s="1" t="str">
        <f>VLOOKUP($B38,'LISTA STARTOWA'!$A:$F,4,0)</f>
        <v>HANNA</v>
      </c>
      <c r="E38" s="1" t="str">
        <f>VLOOKUP($B38,'LISTA STARTOWA'!$A:$F,5,0)</f>
        <v>SKOWROŃSKA</v>
      </c>
      <c r="F38" s="1" t="str">
        <f>MID(VLOOKUP($B38,'LISTA STARTOWA'!$A:$F,6,0),1,3)</f>
        <v>LUX</v>
      </c>
      <c r="G38" s="1">
        <v>4</v>
      </c>
      <c r="H38">
        <f>IF(RIGHT(D38,1)="A",1,0)</f>
        <v>1</v>
      </c>
    </row>
    <row r="39" spans="1:8" x14ac:dyDescent="0.25">
      <c r="A39">
        <v>38</v>
      </c>
      <c r="B39" s="1">
        <v>5</v>
      </c>
      <c r="C39" s="3">
        <f t="shared" si="0"/>
        <v>0.95</v>
      </c>
      <c r="D39" s="1" t="str">
        <f>VLOOKUP($B39,'LISTA STARTOWA'!$A:$F,4,0)</f>
        <v>DOROTA</v>
      </c>
      <c r="E39" s="1" t="str">
        <f>VLOOKUP($B39,'LISTA STARTOWA'!$A:$F,5,0)</f>
        <v>PRZYBYLSKA-TOMAN</v>
      </c>
      <c r="F39" s="1" t="str">
        <f>MID(VLOOKUP($B39,'LISTA STARTOWA'!$A:$F,6,0),1,3)</f>
        <v>LUX</v>
      </c>
      <c r="G39" s="1">
        <v>4</v>
      </c>
      <c r="H39">
        <f>IF(RIGHT(D39,1)="A",1,0)</f>
        <v>1</v>
      </c>
    </row>
    <row r="40" spans="1:8" x14ac:dyDescent="0.25">
      <c r="A40">
        <v>39</v>
      </c>
      <c r="B40" s="1">
        <v>34</v>
      </c>
      <c r="C40" s="3">
        <f t="shared" si="0"/>
        <v>0.97499999999999998</v>
      </c>
      <c r="D40" s="1" t="str">
        <f>VLOOKUP($B40,'LISTA STARTOWA'!$A:$F,4,0)</f>
        <v>DOMINIKA</v>
      </c>
      <c r="E40" s="1" t="str">
        <f>VLOOKUP($B40,'LISTA STARTOWA'!$A:$F,5,0)</f>
        <v>DOMALEWSKA</v>
      </c>
      <c r="F40" s="1" t="str">
        <f>MID(VLOOKUP($B40,'LISTA STARTOWA'!$A:$F,6,0),1,3)</f>
        <v>LUX</v>
      </c>
      <c r="G40" s="1">
        <v>4</v>
      </c>
      <c r="H40">
        <f>IF(RIGHT(D40,1)="A",1,0)</f>
        <v>1</v>
      </c>
    </row>
    <row r="41" spans="1:8" x14ac:dyDescent="0.25">
      <c r="A41">
        <v>40</v>
      </c>
      <c r="B41" s="1">
        <v>44</v>
      </c>
      <c r="C41" s="3">
        <f t="shared" si="0"/>
        <v>1</v>
      </c>
      <c r="D41" s="1" t="str">
        <f>VLOOKUP($B41,'LISTA STARTOWA'!$A:$F,4,0)</f>
        <v>EMILIA</v>
      </c>
      <c r="E41" s="1" t="str">
        <f>VLOOKUP($B41,'LISTA STARTOWA'!$A:$F,5,0)</f>
        <v>KORZUSZNIK</v>
      </c>
      <c r="F41" s="1" t="str">
        <f>MID(VLOOKUP($B41,'LISTA STARTOWA'!$A:$F,6,0),1,3)</f>
        <v>LUX</v>
      </c>
      <c r="G41" s="1">
        <v>4</v>
      </c>
      <c r="H41">
        <f>IF(RIGHT(D41,1)="A",1,0)</f>
        <v>1</v>
      </c>
    </row>
    <row r="42" spans="1:8" x14ac:dyDescent="0.25">
      <c r="H42">
        <v>0.5</v>
      </c>
    </row>
    <row r="43" spans="1:8" x14ac:dyDescent="0.25">
      <c r="H43">
        <v>0.5</v>
      </c>
    </row>
  </sheetData>
  <conditionalFormatting sqref="A1:G200 L1:P200 I1:J200 K1:K199">
    <cfRule type="expression" dxfId="0" priority="9">
      <formula>$H1=1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1" sqref="B1:D1048576"/>
    </sheetView>
  </sheetViews>
  <sheetFormatPr defaultRowHeight="15" x14ac:dyDescent="0.25"/>
  <cols>
    <col min="2" max="2" width="9.140625" style="1"/>
    <col min="3" max="3" width="36.7109375" style="1" hidden="1" customWidth="1"/>
    <col min="4" max="4" width="15.42578125" style="1" customWidth="1"/>
    <col min="5" max="5" width="20.5703125" style="1" customWidth="1"/>
    <col min="6" max="7" width="9.140625" style="1"/>
    <col min="8" max="8" width="9.140625" hidden="1" customWidth="1"/>
    <col min="10" max="10" width="9.140625" style="1"/>
    <col min="11" max="11" width="14.28515625" style="1" bestFit="1" customWidth="1"/>
    <col min="12" max="12" width="16" style="1" customWidth="1"/>
    <col min="13" max="16" width="9.140625" style="1"/>
  </cols>
  <sheetData>
    <row r="1" spans="1:14" x14ac:dyDescent="0.25">
      <c r="A1" t="s">
        <v>0</v>
      </c>
      <c r="B1" s="1" t="s">
        <v>3</v>
      </c>
      <c r="C1" s="1" t="s">
        <v>95</v>
      </c>
      <c r="D1" s="1" t="s">
        <v>1</v>
      </c>
      <c r="E1" s="1" t="s">
        <v>2</v>
      </c>
      <c r="F1" s="1" t="s">
        <v>4</v>
      </c>
      <c r="G1" s="1" t="s">
        <v>5</v>
      </c>
      <c r="H1">
        <f>IF(RIGHT(D1,1)="A",1,0)</f>
        <v>0</v>
      </c>
    </row>
    <row r="2" spans="1:14" x14ac:dyDescent="0.25">
      <c r="A2">
        <v>1</v>
      </c>
      <c r="B2" s="1">
        <v>10</v>
      </c>
      <c r="C2" s="3">
        <f>A2/MAX(A:A)</f>
        <v>2.6315789473684209E-2</v>
      </c>
      <c r="D2" s="1" t="str">
        <f>VLOOKUP($B2,'LISTA STARTOWA'!$A:$F,4,0)</f>
        <v xml:space="preserve">RAFAŁ </v>
      </c>
      <c r="E2" s="1" t="str">
        <f>VLOOKUP($B2,'LISTA STARTOWA'!$A:$F,5,0)</f>
        <v>ŻAK</v>
      </c>
      <c r="F2" s="1" t="str">
        <f>MID(VLOOKUP($B2,'LISTA STARTOWA'!$A:$F,6,0),1,3)</f>
        <v>LUX</v>
      </c>
      <c r="G2" s="1">
        <v>16.5</v>
      </c>
      <c r="H2">
        <f>IF(RIGHT(D2,1)="A",1,0)</f>
        <v>0</v>
      </c>
    </row>
    <row r="3" spans="1:14" x14ac:dyDescent="0.25">
      <c r="A3">
        <v>2</v>
      </c>
      <c r="B3" s="1">
        <v>1</v>
      </c>
      <c r="C3" s="3">
        <f t="shared" ref="C3:C39" si="0">A3/MAX(A:A)</f>
        <v>5.2631578947368418E-2</v>
      </c>
      <c r="D3" s="1" t="str">
        <f>VLOOKUP($B3,'LISTA STARTOWA'!$A:$F,4,0)</f>
        <v>WOJCIECH</v>
      </c>
      <c r="E3" s="1" t="str">
        <f>VLOOKUP($B3,'LISTA STARTOWA'!$A:$F,5,0)</f>
        <v>KORZUSZNIK</v>
      </c>
      <c r="F3" s="1" t="str">
        <f>MID(VLOOKUP($B3,'LISTA STARTOWA'!$A:$F,6,0),1,3)</f>
        <v>LUX</v>
      </c>
      <c r="G3" s="1">
        <v>16.5</v>
      </c>
      <c r="H3">
        <f>IF(RIGHT(D3,1)="A",1,0)</f>
        <v>0</v>
      </c>
    </row>
    <row r="4" spans="1:14" x14ac:dyDescent="0.25">
      <c r="A4">
        <v>3</v>
      </c>
      <c r="B4" s="1">
        <v>6</v>
      </c>
      <c r="C4" s="3">
        <f t="shared" si="0"/>
        <v>7.8947368421052627E-2</v>
      </c>
      <c r="D4" s="1" t="str">
        <f>VLOOKUP($B4,'LISTA STARTOWA'!$A:$F,4,0)</f>
        <v>MARIUSZ</v>
      </c>
      <c r="E4" s="1" t="str">
        <f>VLOOKUP($B4,'LISTA STARTOWA'!$A:$F,5,0)</f>
        <v>WALCZYŃSKI</v>
      </c>
      <c r="F4" s="1" t="str">
        <f>MID(VLOOKUP($B4,'LISTA STARTOWA'!$A:$F,6,0),1,3)</f>
        <v>HRM</v>
      </c>
      <c r="G4" s="1">
        <v>16.5</v>
      </c>
      <c r="H4">
        <f>IF(RIGHT(D4,1)="A",1,0)</f>
        <v>0</v>
      </c>
    </row>
    <row r="5" spans="1:14" x14ac:dyDescent="0.25">
      <c r="A5">
        <v>4</v>
      </c>
      <c r="B5" s="1">
        <v>19</v>
      </c>
      <c r="C5" s="3">
        <f t="shared" si="0"/>
        <v>0.10526315789473684</v>
      </c>
      <c r="D5" s="1" t="str">
        <f>VLOOKUP($B5,'LISTA STARTOWA'!$A:$F,4,0)</f>
        <v xml:space="preserve">KRZYSZTOF </v>
      </c>
      <c r="E5" s="1" t="str">
        <f>VLOOKUP($B5,'LISTA STARTOWA'!$A:$F,5,0)</f>
        <v>WALDON</v>
      </c>
      <c r="F5" s="1" t="str">
        <f>MID(VLOOKUP($B5,'LISTA STARTOWA'!$A:$F,6,0),1,3)</f>
        <v>HRM</v>
      </c>
      <c r="G5" s="1">
        <v>16.5</v>
      </c>
      <c r="H5">
        <f>IF(RIGHT(D5,1)="A",1,0)</f>
        <v>0</v>
      </c>
    </row>
    <row r="6" spans="1:14" x14ac:dyDescent="0.25">
      <c r="A6">
        <v>5</v>
      </c>
      <c r="B6" s="1">
        <v>61</v>
      </c>
      <c r="C6" s="3">
        <f t="shared" si="0"/>
        <v>0.13157894736842105</v>
      </c>
      <c r="D6" s="1" t="str">
        <f>VLOOKUP($B6,'LISTA STARTOWA'!$A:$F,4,0)</f>
        <v>ALEKSANDER</v>
      </c>
      <c r="E6" s="1" t="str">
        <f>VLOOKUP($B6,'LISTA STARTOWA'!$A:$F,5,0)</f>
        <v>BARTECKI</v>
      </c>
      <c r="F6" s="1" t="str">
        <f>MID(VLOOKUP($B6,'LISTA STARTOWA'!$A:$F,6,0),1,3)</f>
        <v>HRM</v>
      </c>
      <c r="G6" s="1">
        <v>16.5</v>
      </c>
      <c r="H6">
        <f>IF(RIGHT(D6,1)="A",1,0)</f>
        <v>0</v>
      </c>
      <c r="J6" s="2" t="s">
        <v>37</v>
      </c>
      <c r="K6" s="2" t="s">
        <v>184</v>
      </c>
      <c r="L6" s="2" t="s">
        <v>96</v>
      </c>
      <c r="M6" s="2" t="s">
        <v>38</v>
      </c>
      <c r="N6" s="2" t="s">
        <v>97</v>
      </c>
    </row>
    <row r="7" spans="1:14" x14ac:dyDescent="0.25">
      <c r="A7">
        <v>6</v>
      </c>
      <c r="B7" s="1">
        <v>57</v>
      </c>
      <c r="C7" s="3">
        <f t="shared" si="0"/>
        <v>0.15789473684210525</v>
      </c>
      <c r="D7" s="1" t="str">
        <f>VLOOKUP($B7,'LISTA STARTOWA'!$A:$F,4,0)</f>
        <v>MAREK</v>
      </c>
      <c r="E7" s="1" t="str">
        <f>VLOOKUP($B7,'LISTA STARTOWA'!$A:$F,5,0)</f>
        <v>JACKO</v>
      </c>
      <c r="F7" s="1" t="str">
        <f>MID(VLOOKUP($B7,'LISTA STARTOWA'!$A:$F,6,0),1,3)</f>
        <v>HRM</v>
      </c>
      <c r="G7" s="1">
        <v>16.5</v>
      </c>
      <c r="H7">
        <f>IF(RIGHT(D7,1)="A",1,0)</f>
        <v>0</v>
      </c>
      <c r="J7" s="1" t="s">
        <v>6</v>
      </c>
      <c r="K7" s="1">
        <f>COUNTIF(F:F,J7)</f>
        <v>14</v>
      </c>
      <c r="L7" s="3">
        <f>+C2+C3+C14+C15</f>
        <v>0.78947368421052633</v>
      </c>
      <c r="M7" s="1">
        <f>SUMIF(F:F,J7,G:G)</f>
        <v>181.5</v>
      </c>
      <c r="N7" s="4">
        <f>M7/L7</f>
        <v>229.9</v>
      </c>
    </row>
    <row r="8" spans="1:14" x14ac:dyDescent="0.25">
      <c r="A8">
        <v>7</v>
      </c>
      <c r="B8" s="1">
        <v>58</v>
      </c>
      <c r="C8" s="3">
        <f t="shared" si="0"/>
        <v>0.18421052631578946</v>
      </c>
      <c r="D8" s="1" t="str">
        <f>VLOOKUP($B8,'LISTA STARTOWA'!$A:$F,4,0)</f>
        <v>MARIUSZ</v>
      </c>
      <c r="E8" s="1" t="str">
        <f>VLOOKUP($B8,'LISTA STARTOWA'!$A:$F,5,0)</f>
        <v>WUWER</v>
      </c>
      <c r="F8" s="1" t="str">
        <f>MID(VLOOKUP($B8,'LISTA STARTOWA'!$A:$F,6,0),1,3)</f>
        <v>HRM</v>
      </c>
      <c r="G8" s="1">
        <v>16.5</v>
      </c>
      <c r="H8">
        <f>IF(RIGHT(D8,1)="A",1,0)</f>
        <v>0</v>
      </c>
      <c r="J8" s="1" t="s">
        <v>7</v>
      </c>
      <c r="K8" s="1">
        <f t="shared" ref="K8:K11" si="1">COUNTIF(F:F,J8)</f>
        <v>0</v>
      </c>
      <c r="L8" s="3">
        <v>4</v>
      </c>
      <c r="M8" s="1">
        <f t="shared" ref="M8:M11" si="2">SUMIF(F:F,J8,G:G)</f>
        <v>0</v>
      </c>
      <c r="N8" s="4">
        <f t="shared" ref="N8:N11" si="3">M8/L8</f>
        <v>0</v>
      </c>
    </row>
    <row r="9" spans="1:14" x14ac:dyDescent="0.25">
      <c r="A9">
        <v>8</v>
      </c>
      <c r="B9" s="1">
        <v>39</v>
      </c>
      <c r="C9" s="3">
        <f t="shared" si="0"/>
        <v>0.21052631578947367</v>
      </c>
      <c r="D9" s="1" t="str">
        <f>VLOOKUP($B9,'LISTA STARTOWA'!$A:$F,4,0)</f>
        <v>MIROSŁAW</v>
      </c>
      <c r="E9" s="1" t="str">
        <f>VLOOKUP($B9,'LISTA STARTOWA'!$A:$F,5,0)</f>
        <v>SKWARLIŃSKI</v>
      </c>
      <c r="F9" s="1" t="str">
        <f>MID(VLOOKUP($B9,'LISTA STARTOWA'!$A:$F,6,0),1,3)</f>
        <v>HRM</v>
      </c>
      <c r="G9" s="1">
        <v>16.5</v>
      </c>
      <c r="H9">
        <f>IF(RIGHT(D9,1)="A",1,0)</f>
        <v>0</v>
      </c>
      <c r="J9" s="1" t="s">
        <v>8</v>
      </c>
      <c r="K9" s="1">
        <f t="shared" si="1"/>
        <v>20</v>
      </c>
      <c r="L9" s="3">
        <f>+C4+C5+C6+C7</f>
        <v>0.47368421052631576</v>
      </c>
      <c r="M9" s="1">
        <f t="shared" si="2"/>
        <v>286</v>
      </c>
      <c r="N9" s="4">
        <f t="shared" si="3"/>
        <v>603.77777777777783</v>
      </c>
    </row>
    <row r="10" spans="1:14" x14ac:dyDescent="0.25">
      <c r="A10">
        <v>9</v>
      </c>
      <c r="B10" s="1">
        <v>67</v>
      </c>
      <c r="C10" s="3">
        <f t="shared" si="0"/>
        <v>0.23684210526315788</v>
      </c>
      <c r="D10" s="1" t="str">
        <f>VLOOKUP($B10,'LISTA STARTOWA'!$A:$F,4,0)</f>
        <v>JACEK</v>
      </c>
      <c r="E10" s="1" t="str">
        <f>VLOOKUP($B10,'LISTA STARTOWA'!$A:$F,5,0)</f>
        <v>JANUS</v>
      </c>
      <c r="F10" s="1" t="str">
        <f>MID(VLOOKUP($B10,'LISTA STARTOWA'!$A:$F,6,0),1,3)</f>
        <v>HRM</v>
      </c>
      <c r="G10" s="1">
        <v>16.5</v>
      </c>
      <c r="H10">
        <f>IF(RIGHT(D10,1)="A",1,0)</f>
        <v>0</v>
      </c>
      <c r="J10" s="1" t="s">
        <v>9</v>
      </c>
      <c r="K10" s="1">
        <f t="shared" si="1"/>
        <v>4</v>
      </c>
      <c r="L10" s="3">
        <f>+C16+C17+C30+C34</f>
        <v>2.4473684210526319</v>
      </c>
      <c r="M10" s="1">
        <f t="shared" si="2"/>
        <v>55</v>
      </c>
      <c r="N10" s="4">
        <f t="shared" si="3"/>
        <v>22.473118279569889</v>
      </c>
    </row>
    <row r="11" spans="1:14" x14ac:dyDescent="0.25">
      <c r="A11">
        <v>10</v>
      </c>
      <c r="B11" s="1">
        <v>49</v>
      </c>
      <c r="C11" s="3">
        <f t="shared" si="0"/>
        <v>0.26315789473684209</v>
      </c>
      <c r="D11" s="1" t="str">
        <f>VLOOKUP($B11,'LISTA STARTOWA'!$A:$F,4,0)</f>
        <v>MICHAŁ</v>
      </c>
      <c r="E11" s="1" t="str">
        <f>VLOOKUP($B11,'LISTA STARTOWA'!$A:$F,5,0)</f>
        <v>WALDON</v>
      </c>
      <c r="F11" s="1" t="str">
        <f>MID(VLOOKUP($B11,'LISTA STARTOWA'!$A:$F,6,0),1,3)</f>
        <v>HRM</v>
      </c>
      <c r="G11" s="1">
        <v>16.5</v>
      </c>
      <c r="H11">
        <f>IF(RIGHT(D11,1)="A",1,0)</f>
        <v>0</v>
      </c>
      <c r="J11" s="1" t="s">
        <v>39</v>
      </c>
      <c r="K11" s="1">
        <f t="shared" si="1"/>
        <v>0</v>
      </c>
      <c r="L11" s="3">
        <v>4</v>
      </c>
      <c r="M11" s="1">
        <f t="shared" si="2"/>
        <v>0</v>
      </c>
      <c r="N11" s="4">
        <f t="shared" si="3"/>
        <v>0</v>
      </c>
    </row>
    <row r="12" spans="1:14" x14ac:dyDescent="0.25">
      <c r="A12">
        <v>11</v>
      </c>
      <c r="B12" s="1">
        <v>51</v>
      </c>
      <c r="C12" s="3">
        <f t="shared" si="0"/>
        <v>0.28947368421052633</v>
      </c>
      <c r="D12" s="1" t="str">
        <f>VLOOKUP($B12,'LISTA STARTOWA'!$A:$F,4,0)</f>
        <v>TOMASZ</v>
      </c>
      <c r="E12" s="1" t="str">
        <f>VLOOKUP($B12,'LISTA STARTOWA'!$A:$F,5,0)</f>
        <v>SILKA</v>
      </c>
      <c r="F12" s="1" t="str">
        <f>MID(VLOOKUP($B12,'LISTA STARTOWA'!$A:$F,6,0),1,3)</f>
        <v>HRM</v>
      </c>
      <c r="G12" s="1">
        <v>16.5</v>
      </c>
      <c r="H12">
        <f>IF(RIGHT(D12,1)="A",1,0)</f>
        <v>0</v>
      </c>
    </row>
    <row r="13" spans="1:14" x14ac:dyDescent="0.25">
      <c r="A13">
        <v>12</v>
      </c>
      <c r="B13" s="1">
        <v>17</v>
      </c>
      <c r="C13" s="3">
        <f t="shared" si="0"/>
        <v>0.31578947368421051</v>
      </c>
      <c r="D13" s="1" t="str">
        <f>VLOOKUP($B13,'LISTA STARTOWA'!$A:$F,4,0)</f>
        <v>ŁUKASZ</v>
      </c>
      <c r="E13" s="1" t="str">
        <f>VLOOKUP($B13,'LISTA STARTOWA'!$A:$F,5,0)</f>
        <v>JAKUBOWSKI</v>
      </c>
      <c r="F13" s="1" t="str">
        <f>MID(VLOOKUP($B13,'LISTA STARTOWA'!$A:$F,6,0),1,3)</f>
        <v>HRM</v>
      </c>
      <c r="G13" s="1">
        <v>16.5</v>
      </c>
      <c r="H13">
        <f>IF(RIGHT(D13,1)="A",1,0)</f>
        <v>0</v>
      </c>
    </row>
    <row r="14" spans="1:14" x14ac:dyDescent="0.25">
      <c r="A14">
        <v>13</v>
      </c>
      <c r="B14" s="1">
        <v>2</v>
      </c>
      <c r="C14" s="3">
        <f t="shared" si="0"/>
        <v>0.34210526315789475</v>
      </c>
      <c r="D14" s="1" t="str">
        <f>VLOOKUP($B14,'LISTA STARTOWA'!$A:$F,4,0)</f>
        <v>MICHAŁ</v>
      </c>
      <c r="E14" s="1" t="str">
        <f>VLOOKUP($B14,'LISTA STARTOWA'!$A:$F,5,0)</f>
        <v>TOMAN</v>
      </c>
      <c r="F14" s="1" t="str">
        <f>MID(VLOOKUP($B14,'LISTA STARTOWA'!$A:$F,6,0),1,3)</f>
        <v>LUX</v>
      </c>
      <c r="G14" s="1">
        <v>16.5</v>
      </c>
      <c r="H14">
        <f>IF(RIGHT(D14,1)="A",1,0)</f>
        <v>0</v>
      </c>
    </row>
    <row r="15" spans="1:14" x14ac:dyDescent="0.25">
      <c r="A15">
        <v>14</v>
      </c>
      <c r="B15" s="1">
        <v>48</v>
      </c>
      <c r="C15" s="3">
        <f t="shared" si="0"/>
        <v>0.36842105263157893</v>
      </c>
      <c r="D15" s="1" t="str">
        <f>VLOOKUP($B15,'LISTA STARTOWA'!$A:$F,4,0)</f>
        <v>MARIUSZ</v>
      </c>
      <c r="E15" s="1" t="str">
        <f>VLOOKUP($B15,'LISTA STARTOWA'!$A:$F,5,0)</f>
        <v>SKOWROŃSKI</v>
      </c>
      <c r="F15" s="1" t="str">
        <f>MID(VLOOKUP($B15,'LISTA STARTOWA'!$A:$F,6,0),1,3)</f>
        <v>LUX</v>
      </c>
      <c r="G15" s="1">
        <v>16.5</v>
      </c>
      <c r="H15">
        <f>IF(RIGHT(D15,1)="A",1,0)</f>
        <v>0</v>
      </c>
    </row>
    <row r="16" spans="1:14" x14ac:dyDescent="0.25">
      <c r="A16">
        <v>15</v>
      </c>
      <c r="B16" s="1">
        <v>37</v>
      </c>
      <c r="C16" s="3">
        <f t="shared" si="0"/>
        <v>0.39473684210526316</v>
      </c>
      <c r="D16" s="1" t="str">
        <f>VLOOKUP($B16,'LISTA STARTOWA'!$A:$F,4,0)</f>
        <v>ANDRZEJ</v>
      </c>
      <c r="E16" s="1" t="str">
        <f>VLOOKUP($B16,'LISTA STARTOWA'!$A:$F,5,0)</f>
        <v>FLORECKI</v>
      </c>
      <c r="F16" s="1" t="str">
        <f>MID(VLOOKUP($B16,'LISTA STARTOWA'!$A:$F,6,0),1,3)</f>
        <v>PĘD</v>
      </c>
      <c r="G16" s="1">
        <v>16.5</v>
      </c>
      <c r="H16">
        <f>IF(RIGHT(D16,1)="A",1,0)</f>
        <v>0</v>
      </c>
    </row>
    <row r="17" spans="1:8" x14ac:dyDescent="0.25">
      <c r="A17">
        <v>16</v>
      </c>
      <c r="B17" s="1">
        <v>22</v>
      </c>
      <c r="C17" s="3">
        <f t="shared" si="0"/>
        <v>0.42105263157894735</v>
      </c>
      <c r="D17" s="1" t="str">
        <f>VLOOKUP($B17,'LISTA STARTOWA'!$A:$F,4,0)</f>
        <v>ANDRZEJ</v>
      </c>
      <c r="E17" s="1" t="str">
        <f>VLOOKUP($B17,'LISTA STARTOWA'!$A:$F,5,0)</f>
        <v>SZELKA</v>
      </c>
      <c r="F17" s="1" t="str">
        <f>MID(VLOOKUP($B17,'LISTA STARTOWA'!$A:$F,6,0),1,3)</f>
        <v>PĘD</v>
      </c>
      <c r="G17" s="1">
        <v>16.5</v>
      </c>
      <c r="H17">
        <f>IF(RIGHT(D17,1)="A",1,0)</f>
        <v>0</v>
      </c>
    </row>
    <row r="18" spans="1:8" x14ac:dyDescent="0.25">
      <c r="A18">
        <v>17</v>
      </c>
      <c r="B18" s="1">
        <v>59</v>
      </c>
      <c r="C18" s="3">
        <f t="shared" si="0"/>
        <v>0.44736842105263158</v>
      </c>
      <c r="D18" s="1" t="str">
        <f>VLOOKUP($B18,'LISTA STARTOWA'!$A:$F,4,0)</f>
        <v>EDYTA</v>
      </c>
      <c r="E18" s="1" t="str">
        <f>VLOOKUP($B18,'LISTA STARTOWA'!$A:$F,5,0)</f>
        <v>RUTKOWSKA</v>
      </c>
      <c r="F18" s="1" t="str">
        <f>MID(VLOOKUP($B18,'LISTA STARTOWA'!$A:$F,6,0),1,3)</f>
        <v>HRM</v>
      </c>
      <c r="G18" s="1">
        <v>16.5</v>
      </c>
      <c r="H18">
        <f>IF(RIGHT(D18,1)="A",1,0)</f>
        <v>1</v>
      </c>
    </row>
    <row r="19" spans="1:8" x14ac:dyDescent="0.25">
      <c r="A19">
        <v>18</v>
      </c>
      <c r="B19" s="1">
        <v>20</v>
      </c>
      <c r="C19" s="3">
        <f t="shared" si="0"/>
        <v>0.47368421052631576</v>
      </c>
      <c r="D19" s="1" t="str">
        <f>VLOOKUP($B19,'LISTA STARTOWA'!$A:$F,4,0)</f>
        <v>MARCIN</v>
      </c>
      <c r="E19" s="1" t="str">
        <f>VLOOKUP($B19,'LISTA STARTOWA'!$A:$F,5,0)</f>
        <v>WALDON</v>
      </c>
      <c r="F19" s="1" t="str">
        <f>MID(VLOOKUP($B19,'LISTA STARTOWA'!$A:$F,6,0),1,3)</f>
        <v>HRM</v>
      </c>
      <c r="G19" s="1">
        <v>16.5</v>
      </c>
      <c r="H19">
        <f>IF(RIGHT(D19,1)="A",1,0)</f>
        <v>0</v>
      </c>
    </row>
    <row r="20" spans="1:8" x14ac:dyDescent="0.25">
      <c r="A20">
        <v>19</v>
      </c>
      <c r="B20" s="1">
        <v>43</v>
      </c>
      <c r="C20" s="3">
        <f t="shared" si="0"/>
        <v>0.5</v>
      </c>
      <c r="D20" s="1" t="str">
        <f>VLOOKUP($B20,'LISTA STARTOWA'!$A:$F,4,0)</f>
        <v>MARCIN</v>
      </c>
      <c r="E20" s="1" t="str">
        <f>VLOOKUP($B20,'LISTA STARTOWA'!$A:$F,5,0)</f>
        <v>MENŻYK</v>
      </c>
      <c r="F20" s="1" t="str">
        <f>MID(VLOOKUP($B20,'LISTA STARTOWA'!$A:$F,6,0),1,3)</f>
        <v>LUX</v>
      </c>
      <c r="G20" s="1">
        <v>16.5</v>
      </c>
      <c r="H20">
        <f>IF(RIGHT(D20,1)="A",1,0)</f>
        <v>0</v>
      </c>
    </row>
    <row r="21" spans="1:8" x14ac:dyDescent="0.25">
      <c r="A21">
        <v>20</v>
      </c>
      <c r="B21" s="1">
        <v>66</v>
      </c>
      <c r="C21" s="3">
        <f t="shared" si="0"/>
        <v>0.52631578947368418</v>
      </c>
      <c r="D21" s="1" t="str">
        <f>VLOOKUP($B21,'LISTA STARTOWA'!$A:$F,4,0)</f>
        <v>DOMINIKA</v>
      </c>
      <c r="E21" s="1" t="str">
        <f>VLOOKUP($B21,'LISTA STARTOWA'!$A:$F,5,0)</f>
        <v>PADIASEK</v>
      </c>
      <c r="F21" s="1" t="str">
        <f>MID(VLOOKUP($B21,'LISTA STARTOWA'!$A:$F,6,0),1,3)</f>
        <v>HRM</v>
      </c>
      <c r="G21" s="1">
        <v>16.5</v>
      </c>
      <c r="H21">
        <f>IF(RIGHT(D21,1)="A",1,0)</f>
        <v>1</v>
      </c>
    </row>
    <row r="22" spans="1:8" x14ac:dyDescent="0.25">
      <c r="A22">
        <v>21</v>
      </c>
      <c r="B22" s="1">
        <v>54</v>
      </c>
      <c r="C22" s="3">
        <f t="shared" si="0"/>
        <v>0.55263157894736847</v>
      </c>
      <c r="D22" s="1" t="str">
        <f>VLOOKUP($B22,'LISTA STARTOWA'!$A:$F,4,0)</f>
        <v>DOMINIKA</v>
      </c>
      <c r="E22" s="1" t="str">
        <f>VLOOKUP($B22,'LISTA STARTOWA'!$A:$F,5,0)</f>
        <v>WOROSZCZAK</v>
      </c>
      <c r="F22" s="1" t="str">
        <f>MID(VLOOKUP($B22,'LISTA STARTOWA'!$A:$F,6,0),1,3)</f>
        <v>HRM</v>
      </c>
      <c r="G22" s="1">
        <v>16.5</v>
      </c>
      <c r="H22">
        <f>IF(RIGHT(D22,1)="A",1,0)</f>
        <v>1</v>
      </c>
    </row>
    <row r="23" spans="1:8" x14ac:dyDescent="0.25">
      <c r="A23">
        <v>22</v>
      </c>
      <c r="B23" s="1">
        <v>4</v>
      </c>
      <c r="C23" s="3">
        <f t="shared" si="0"/>
        <v>0.57894736842105265</v>
      </c>
      <c r="D23" s="1" t="str">
        <f>VLOOKUP($B23,'LISTA STARTOWA'!$A:$F,4,0)</f>
        <v>MARCIN</v>
      </c>
      <c r="E23" s="1" t="str">
        <f>VLOOKUP($B23,'LISTA STARTOWA'!$A:$F,5,0)</f>
        <v>OLEKSIUK</v>
      </c>
      <c r="F23" s="1" t="str">
        <f>MID(VLOOKUP($B23,'LISTA STARTOWA'!$A:$F,6,0),1,3)</f>
        <v>LUX</v>
      </c>
      <c r="G23" s="1">
        <v>16.5</v>
      </c>
      <c r="H23">
        <f>IF(RIGHT(D23,1)="A",1,0)</f>
        <v>0</v>
      </c>
    </row>
    <row r="24" spans="1:8" x14ac:dyDescent="0.25">
      <c r="A24">
        <v>23</v>
      </c>
      <c r="B24" s="1">
        <v>53</v>
      </c>
      <c r="C24" s="3">
        <f t="shared" si="0"/>
        <v>0.60526315789473684</v>
      </c>
      <c r="D24" s="1" t="str">
        <f>VLOOKUP($B24,'LISTA STARTOWA'!$A:$F,4,0)</f>
        <v>ROBERT</v>
      </c>
      <c r="E24" s="1" t="str">
        <f>VLOOKUP($B24,'LISTA STARTOWA'!$A:$F,5,0)</f>
        <v>ZEGZUŁA</v>
      </c>
      <c r="F24" s="1" t="str">
        <f>MID(VLOOKUP($B24,'LISTA STARTOWA'!$A:$F,6,0),1,3)</f>
        <v>HRM</v>
      </c>
      <c r="G24" s="1">
        <v>11</v>
      </c>
      <c r="H24">
        <f>IF(RIGHT(D24,1)="A",1,0)</f>
        <v>0</v>
      </c>
    </row>
    <row r="25" spans="1:8" x14ac:dyDescent="0.25">
      <c r="A25">
        <v>24</v>
      </c>
      <c r="B25" s="1">
        <v>64</v>
      </c>
      <c r="C25" s="3">
        <f t="shared" si="0"/>
        <v>0.63157894736842102</v>
      </c>
      <c r="D25" s="1" t="str">
        <f>VLOOKUP($B25,'LISTA STARTOWA'!$A:$F,4,0)</f>
        <v>DOROTA</v>
      </c>
      <c r="E25" s="1" t="str">
        <f>VLOOKUP($B25,'LISTA STARTOWA'!$A:$F,5,0)</f>
        <v>WALDON</v>
      </c>
      <c r="F25" s="1" t="str">
        <f>MID(VLOOKUP($B25,'LISTA STARTOWA'!$A:$F,6,0),1,3)</f>
        <v>HRM</v>
      </c>
      <c r="G25" s="1">
        <v>11</v>
      </c>
      <c r="H25">
        <f>IF(RIGHT(D25,1)="A",1,0)</f>
        <v>1</v>
      </c>
    </row>
    <row r="26" spans="1:8" x14ac:dyDescent="0.25">
      <c r="A26">
        <v>25</v>
      </c>
      <c r="B26" s="1">
        <v>18</v>
      </c>
      <c r="C26" s="3">
        <f t="shared" si="0"/>
        <v>0.65789473684210531</v>
      </c>
      <c r="D26" s="1" t="str">
        <f>VLOOKUP($B26,'LISTA STARTOWA'!$A:$F,4,0)</f>
        <v>IZABELA</v>
      </c>
      <c r="E26" s="1" t="str">
        <f>VLOOKUP($B26,'LISTA STARTOWA'!$A:$F,5,0)</f>
        <v>WEISMAN</v>
      </c>
      <c r="F26" s="1" t="str">
        <f>MID(VLOOKUP($B26,'LISTA STARTOWA'!$A:$F,6,0),1,3)</f>
        <v>HRM</v>
      </c>
      <c r="G26" s="1">
        <v>11</v>
      </c>
      <c r="H26">
        <f>IF(RIGHT(D26,1)="A",1,0)</f>
        <v>1</v>
      </c>
    </row>
    <row r="27" spans="1:8" x14ac:dyDescent="0.25">
      <c r="A27">
        <v>26</v>
      </c>
      <c r="B27" s="1">
        <v>52</v>
      </c>
      <c r="C27" s="3">
        <f t="shared" si="0"/>
        <v>0.68421052631578949</v>
      </c>
      <c r="D27" s="1" t="str">
        <f>VLOOKUP($B27,'LISTA STARTOWA'!$A:$F,4,0)</f>
        <v>AGNIESZKA</v>
      </c>
      <c r="E27" s="1" t="str">
        <f>VLOOKUP($B27,'LISTA STARTOWA'!$A:$F,5,0)</f>
        <v>WRÓBEL</v>
      </c>
      <c r="F27" s="1" t="str">
        <f>MID(VLOOKUP($B27,'LISTA STARTOWA'!$A:$F,6,0),1,3)</f>
        <v>HRM</v>
      </c>
      <c r="G27" s="1">
        <v>11</v>
      </c>
      <c r="H27">
        <f>IF(RIGHT(D27,1)="A",1,0)</f>
        <v>1</v>
      </c>
    </row>
    <row r="28" spans="1:8" x14ac:dyDescent="0.25">
      <c r="A28">
        <v>27</v>
      </c>
      <c r="B28" s="1">
        <v>11</v>
      </c>
      <c r="C28" s="3">
        <f t="shared" si="0"/>
        <v>0.71052631578947367</v>
      </c>
      <c r="D28" s="1" t="str">
        <f>VLOOKUP($B28,'LISTA STARTOWA'!$A:$F,4,0)</f>
        <v>PIOTR</v>
      </c>
      <c r="E28" s="1" t="str">
        <f>VLOOKUP($B28,'LISTA STARTOWA'!$A:$F,5,0)</f>
        <v>KORZUSZNIK</v>
      </c>
      <c r="F28" s="1" t="str">
        <f>MID(VLOOKUP($B28,'LISTA STARTOWA'!$A:$F,6,0),1,3)</f>
        <v>LUX</v>
      </c>
      <c r="G28" s="1">
        <v>11</v>
      </c>
      <c r="H28">
        <f>IF(RIGHT(D28,1)="A",1,0)</f>
        <v>0</v>
      </c>
    </row>
    <row r="29" spans="1:8" x14ac:dyDescent="0.25">
      <c r="A29">
        <v>28</v>
      </c>
      <c r="B29" s="1">
        <v>29</v>
      </c>
      <c r="C29" s="3">
        <f t="shared" si="0"/>
        <v>0.73684210526315785</v>
      </c>
      <c r="D29" s="1" t="str">
        <f>VLOOKUP($B29,'LISTA STARTOWA'!$A:$F,4,0)</f>
        <v>KATARZYNA</v>
      </c>
      <c r="E29" s="1" t="str">
        <f>VLOOKUP($B29,'LISTA STARTOWA'!$A:$F,5,0)</f>
        <v>STABLA</v>
      </c>
      <c r="F29" s="1" t="str">
        <f>MID(VLOOKUP($B29,'LISTA STARTOWA'!$A:$F,6,0),1,3)</f>
        <v>LUX</v>
      </c>
      <c r="G29" s="1">
        <v>11</v>
      </c>
      <c r="H29">
        <f>IF(RIGHT(D29,1)="A",1,0)</f>
        <v>1</v>
      </c>
    </row>
    <row r="30" spans="1:8" x14ac:dyDescent="0.25">
      <c r="A30">
        <v>29</v>
      </c>
      <c r="B30" s="1">
        <v>7</v>
      </c>
      <c r="C30" s="3">
        <f t="shared" si="0"/>
        <v>0.76315789473684215</v>
      </c>
      <c r="D30" s="1" t="str">
        <f>VLOOKUP($B30,'LISTA STARTOWA'!$A:$F,4,0)</f>
        <v>KRZYSZTOF</v>
      </c>
      <c r="E30" s="1" t="str">
        <f>VLOOKUP($B30,'LISTA STARTOWA'!$A:$F,5,0)</f>
        <v>PISS</v>
      </c>
      <c r="F30" s="1" t="str">
        <f>MID(VLOOKUP($B30,'LISTA STARTOWA'!$A:$F,6,0),1,3)</f>
        <v>PĘD</v>
      </c>
      <c r="G30" s="1">
        <v>11</v>
      </c>
      <c r="H30">
        <f>IF(RIGHT(D30,1)="A",1,0)</f>
        <v>0</v>
      </c>
    </row>
    <row r="31" spans="1:8" x14ac:dyDescent="0.25">
      <c r="A31">
        <v>30</v>
      </c>
      <c r="B31" s="1">
        <v>60</v>
      </c>
      <c r="C31" s="3">
        <f t="shared" si="0"/>
        <v>0.78947368421052633</v>
      </c>
      <c r="D31" s="1" t="str">
        <f>VLOOKUP($B31,'LISTA STARTOWA'!$A:$F,4,0)</f>
        <v>JAROSŁAW</v>
      </c>
      <c r="E31" s="1" t="str">
        <f>VLOOKUP($B31,'LISTA STARTOWA'!$A:$F,5,0)</f>
        <v>STABLA</v>
      </c>
      <c r="F31" s="1" t="str">
        <f>MID(VLOOKUP($B31,'LISTA STARTOWA'!$A:$F,6,0),1,3)</f>
        <v>LUX</v>
      </c>
      <c r="G31" s="1">
        <v>11</v>
      </c>
      <c r="H31">
        <f>IF(RIGHT(D31,1)="A",1,0)</f>
        <v>0</v>
      </c>
    </row>
    <row r="32" spans="1:8" x14ac:dyDescent="0.25">
      <c r="A32">
        <v>31</v>
      </c>
      <c r="B32" s="1">
        <v>50</v>
      </c>
      <c r="C32" s="3">
        <f t="shared" si="0"/>
        <v>0.81578947368421051</v>
      </c>
      <c r="D32" s="1" t="str">
        <f>VLOOKUP($B32,'LISTA STARTOWA'!$A:$F,4,0)</f>
        <v>JOANNA</v>
      </c>
      <c r="E32" s="1" t="str">
        <f>VLOOKUP($B32,'LISTA STARTOWA'!$A:$F,5,0)</f>
        <v>KAPSZEWICZ</v>
      </c>
      <c r="F32" s="1" t="str">
        <f>MID(VLOOKUP($B32,'LISTA STARTOWA'!$A:$F,6,0),1,3)</f>
        <v>LUX</v>
      </c>
      <c r="G32" s="1">
        <v>11</v>
      </c>
      <c r="H32">
        <f>IF(RIGHT(D32,1)="A",1,0)</f>
        <v>1</v>
      </c>
    </row>
    <row r="33" spans="1:8" x14ac:dyDescent="0.25">
      <c r="A33">
        <v>32</v>
      </c>
      <c r="B33" s="1">
        <v>8</v>
      </c>
      <c r="C33" s="3">
        <f t="shared" si="0"/>
        <v>0.84210526315789469</v>
      </c>
      <c r="D33" s="1" t="str">
        <f>VLOOKUP($B33,'LISTA STARTOWA'!$A:$F,4,0)</f>
        <v>URSZULA</v>
      </c>
      <c r="E33" s="1" t="str">
        <f>VLOOKUP($B33,'LISTA STARTOWA'!$A:$F,5,0)</f>
        <v>MENŻYK</v>
      </c>
      <c r="F33" s="1" t="str">
        <f>MID(VLOOKUP($B33,'LISTA STARTOWA'!$A:$F,6,0),1,3)</f>
        <v>LUX</v>
      </c>
      <c r="G33" s="1">
        <v>11</v>
      </c>
      <c r="H33">
        <f>IF(RIGHT(D33,1)="A",1,0)</f>
        <v>1</v>
      </c>
    </row>
    <row r="34" spans="1:8" x14ac:dyDescent="0.25">
      <c r="A34">
        <v>33</v>
      </c>
      <c r="B34" s="1">
        <v>23</v>
      </c>
      <c r="C34" s="3">
        <f t="shared" si="0"/>
        <v>0.86842105263157898</v>
      </c>
      <c r="D34" s="1" t="str">
        <f>VLOOKUP($B34,'LISTA STARTOWA'!$A:$F,4,0)</f>
        <v>ELŻBIETA</v>
      </c>
      <c r="E34" s="1" t="str">
        <f>VLOOKUP($B34,'LISTA STARTOWA'!$A:$F,5,0)</f>
        <v>SZELKA</v>
      </c>
      <c r="F34" s="1" t="str">
        <f>MID(VLOOKUP($B34,'LISTA STARTOWA'!$A:$F,6,0),1,3)</f>
        <v>PĘD</v>
      </c>
      <c r="G34" s="1">
        <v>11</v>
      </c>
      <c r="H34">
        <f>IF(RIGHT(D34,1)="A",1,0)</f>
        <v>1</v>
      </c>
    </row>
    <row r="35" spans="1:8" x14ac:dyDescent="0.25">
      <c r="A35">
        <v>34</v>
      </c>
      <c r="B35" s="1">
        <v>5</v>
      </c>
      <c r="C35" s="3">
        <f t="shared" si="0"/>
        <v>0.89473684210526316</v>
      </c>
      <c r="D35" s="1" t="str">
        <f>VLOOKUP($B35,'LISTA STARTOWA'!$A:$F,4,0)</f>
        <v>DOROTA</v>
      </c>
      <c r="E35" s="1" t="str">
        <f>VLOOKUP($B35,'LISTA STARTOWA'!$A:$F,5,0)</f>
        <v>PRZYBYLSKA-TOMAN</v>
      </c>
      <c r="F35" s="1" t="str">
        <f>MID(VLOOKUP($B35,'LISTA STARTOWA'!$A:$F,6,0),1,3)</f>
        <v>LUX</v>
      </c>
      <c r="G35" s="1">
        <v>11</v>
      </c>
      <c r="H35">
        <f>IF(RIGHT(D35,1)="A",1,0)</f>
        <v>1</v>
      </c>
    </row>
    <row r="36" spans="1:8" x14ac:dyDescent="0.25">
      <c r="A36">
        <v>35</v>
      </c>
      <c r="B36" s="1">
        <v>47</v>
      </c>
      <c r="C36" s="3">
        <f t="shared" si="0"/>
        <v>0.92105263157894735</v>
      </c>
      <c r="D36" s="1" t="str">
        <f>VLOOKUP($B36,'LISTA STARTOWA'!$A:$F,4,0)</f>
        <v>HANNA</v>
      </c>
      <c r="E36" s="1" t="str">
        <f>VLOOKUP($B36,'LISTA STARTOWA'!$A:$F,5,0)</f>
        <v>SKOWROŃSKA</v>
      </c>
      <c r="F36" s="1" t="str">
        <f>MID(VLOOKUP($B36,'LISTA STARTOWA'!$A:$F,6,0),1,3)</f>
        <v>LUX</v>
      </c>
      <c r="G36" s="1">
        <v>11</v>
      </c>
      <c r="H36">
        <f>IF(RIGHT(D36,1)="A",1,0)</f>
        <v>1</v>
      </c>
    </row>
    <row r="37" spans="1:8" x14ac:dyDescent="0.25">
      <c r="A37">
        <v>36</v>
      </c>
      <c r="B37" s="1">
        <v>56</v>
      </c>
      <c r="C37" s="3">
        <f t="shared" si="0"/>
        <v>0.94736842105263153</v>
      </c>
      <c r="D37" s="1" t="str">
        <f>VLOOKUP($B37,'LISTA STARTOWA'!$A:$F,4,0)</f>
        <v>EWA</v>
      </c>
      <c r="E37" s="1" t="str">
        <f>VLOOKUP($B37,'LISTA STARTOWA'!$A:$F,5,0)</f>
        <v>KAŁUS</v>
      </c>
      <c r="F37" s="1" t="str">
        <f>MID(VLOOKUP($B37,'LISTA STARTOWA'!$A:$F,6,0),1,3)</f>
        <v>HRM</v>
      </c>
      <c r="G37" s="1">
        <v>5.5</v>
      </c>
      <c r="H37">
        <f>IF(RIGHT(D37,1)="A",1,0)</f>
        <v>1</v>
      </c>
    </row>
    <row r="38" spans="1:8" x14ac:dyDescent="0.25">
      <c r="A38">
        <v>37</v>
      </c>
      <c r="B38" s="1">
        <v>65</v>
      </c>
      <c r="C38" s="3">
        <f t="shared" si="0"/>
        <v>0.97368421052631582</v>
      </c>
      <c r="D38" s="1" t="str">
        <f>VLOOKUP($B38,'LISTA STARTOWA'!$A:$F,4,0)</f>
        <v>ALEKSANDRA</v>
      </c>
      <c r="E38" s="1" t="str">
        <f>VLOOKUP($B38,'LISTA STARTOWA'!$A:$F,5,0)</f>
        <v>WIERZBICKA</v>
      </c>
      <c r="F38" s="1" t="str">
        <f>MID(VLOOKUP($B38,'LISTA STARTOWA'!$A:$F,6,0),1,3)</f>
        <v>HRM</v>
      </c>
      <c r="G38" s="1">
        <v>5.5</v>
      </c>
      <c r="H38">
        <f>IF(RIGHT(D38,1)="A",1,0)</f>
        <v>1</v>
      </c>
    </row>
    <row r="39" spans="1:8" x14ac:dyDescent="0.25">
      <c r="A39">
        <v>38</v>
      </c>
      <c r="B39" s="1">
        <v>55</v>
      </c>
      <c r="C39" s="3">
        <f t="shared" si="0"/>
        <v>1</v>
      </c>
      <c r="D39" s="1" t="str">
        <f>VLOOKUP($B39,'LISTA STARTOWA'!$A:$F,4,0)</f>
        <v>EDYTA</v>
      </c>
      <c r="E39" s="1" t="str">
        <f>VLOOKUP($B39,'LISTA STARTOWA'!$A:$F,5,0)</f>
        <v>MENŻYK</v>
      </c>
      <c r="F39" s="1" t="str">
        <f>MID(VLOOKUP($B39,'LISTA STARTOWA'!$A:$F,6,0),1,3)</f>
        <v>LUX</v>
      </c>
      <c r="G39" s="1">
        <v>5.5</v>
      </c>
      <c r="H39">
        <f>IF(RIGHT(D39,1)="A",1,0)</f>
        <v>1</v>
      </c>
    </row>
    <row r="40" spans="1:8" x14ac:dyDescent="0.25">
      <c r="C40" s="3"/>
      <c r="H40">
        <v>0.5</v>
      </c>
    </row>
    <row r="41" spans="1:8" x14ac:dyDescent="0.25">
      <c r="C41" s="3"/>
      <c r="H41">
        <v>0.5</v>
      </c>
    </row>
  </sheetData>
  <conditionalFormatting sqref="A1:G200 L1:P200 I1:J200 K1:K199">
    <cfRule type="expression" dxfId="5" priority="8">
      <formula>$H1=1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1" sqref="B1:D1048576"/>
    </sheetView>
  </sheetViews>
  <sheetFormatPr defaultRowHeight="15" x14ac:dyDescent="0.25"/>
  <cols>
    <col min="2" max="2" width="9.140625" style="1"/>
    <col min="3" max="3" width="36.7109375" style="1" hidden="1" customWidth="1"/>
    <col min="4" max="4" width="15.42578125" style="1" customWidth="1"/>
    <col min="5" max="5" width="20.5703125" style="1" customWidth="1"/>
    <col min="6" max="7" width="9.140625" style="1"/>
    <col min="8" max="8" width="9.140625" hidden="1" customWidth="1"/>
    <col min="10" max="10" width="9.140625" style="1"/>
    <col min="11" max="11" width="14.28515625" style="1" bestFit="1" customWidth="1"/>
    <col min="12" max="12" width="16" style="1" customWidth="1"/>
    <col min="13" max="16" width="9.140625" style="1"/>
    <col min="19" max="19" width="8.85546875" customWidth="1"/>
  </cols>
  <sheetData>
    <row r="1" spans="1:14" x14ac:dyDescent="0.25">
      <c r="A1" t="s">
        <v>0</v>
      </c>
      <c r="B1" s="1" t="s">
        <v>3</v>
      </c>
      <c r="C1" s="1" t="s">
        <v>95</v>
      </c>
      <c r="D1" s="1" t="s">
        <v>1</v>
      </c>
      <c r="E1" s="1" t="s">
        <v>2</v>
      </c>
      <c r="F1" s="1" t="s">
        <v>4</v>
      </c>
      <c r="G1" s="1" t="s">
        <v>5</v>
      </c>
      <c r="H1">
        <f>IF(RIGHT(D1,1)="A",1,0)</f>
        <v>0</v>
      </c>
    </row>
    <row r="2" spans="1:14" x14ac:dyDescent="0.25">
      <c r="A2">
        <v>1</v>
      </c>
      <c r="B2" s="1">
        <v>46</v>
      </c>
      <c r="C2" s="3">
        <f t="shared" ref="C2:C25" si="0">A2/MAX(A:A)</f>
        <v>2.0408163265306121E-2</v>
      </c>
      <c r="D2" s="1" t="str">
        <f>VLOOKUP($B2,'LISTA STARTOWA'!$A:$F,4,0)</f>
        <v>TOMASZ</v>
      </c>
      <c r="E2" s="1" t="str">
        <f>VLOOKUP($B2,'LISTA STARTOWA'!$A:$F,5,0)</f>
        <v>SŁUPIK</v>
      </c>
      <c r="F2" s="1" t="str">
        <f>MID(VLOOKUP($B2,'LISTA STARTOWA'!$A:$F,6,0),1,3)</f>
        <v>LUX</v>
      </c>
      <c r="G2" s="1">
        <v>10</v>
      </c>
      <c r="H2">
        <f>IF(RIGHT(D2,1)="A",1,0)</f>
        <v>0</v>
      </c>
    </row>
    <row r="3" spans="1:14" x14ac:dyDescent="0.25">
      <c r="A3">
        <v>2</v>
      </c>
      <c r="B3" s="1">
        <v>26</v>
      </c>
      <c r="C3" s="3">
        <f t="shared" si="0"/>
        <v>4.0816326530612242E-2</v>
      </c>
      <c r="D3" s="1" t="str">
        <f>VLOOKUP($B3,'LISTA STARTOWA'!$A:$F,4,0)</f>
        <v>WOJCIECH</v>
      </c>
      <c r="E3" s="1" t="str">
        <f>VLOOKUP($B3,'LISTA STARTOWA'!$A:$F,5,0)</f>
        <v>HOLONA</v>
      </c>
      <c r="F3" s="1" t="str">
        <f>MID(VLOOKUP($B3,'LISTA STARTOWA'!$A:$F,6,0),1,3)</f>
        <v>ENE</v>
      </c>
      <c r="G3" s="1">
        <v>10</v>
      </c>
      <c r="H3">
        <f>IF(RIGHT(D3,1)="A",1,0)</f>
        <v>0</v>
      </c>
    </row>
    <row r="4" spans="1:14" x14ac:dyDescent="0.25">
      <c r="A4">
        <v>3</v>
      </c>
      <c r="B4" s="1">
        <v>80</v>
      </c>
      <c r="C4" s="3">
        <f t="shared" si="0"/>
        <v>6.1224489795918366E-2</v>
      </c>
      <c r="D4" s="1" t="str">
        <f>VLOOKUP($B4,'LISTA STARTOWA'!$A:$F,4,0)</f>
        <v>ARTUR</v>
      </c>
      <c r="E4" s="1" t="str">
        <f>VLOOKUP($B4,'LISTA STARTOWA'!$A:$F,5,0)</f>
        <v>ROCZKOWSKI</v>
      </c>
      <c r="F4" s="1" t="str">
        <f>MID(VLOOKUP($B4,'LISTA STARTOWA'!$A:$F,6,0),1,3)</f>
        <v>ENE</v>
      </c>
      <c r="G4" s="1">
        <v>10</v>
      </c>
      <c r="H4">
        <f>IF(RIGHT(D4,1)="A",1,0)</f>
        <v>0</v>
      </c>
    </row>
    <row r="5" spans="1:14" x14ac:dyDescent="0.25">
      <c r="A5">
        <v>4</v>
      </c>
      <c r="B5" s="1">
        <v>1</v>
      </c>
      <c r="C5" s="3">
        <f t="shared" si="0"/>
        <v>8.1632653061224483E-2</v>
      </c>
      <c r="D5" s="1" t="str">
        <f>VLOOKUP($B5,'LISTA STARTOWA'!$A:$F,4,0)</f>
        <v>WOJCIECH</v>
      </c>
      <c r="E5" s="1" t="str">
        <f>VLOOKUP($B5,'LISTA STARTOWA'!$A:$F,5,0)</f>
        <v>KORZUSZNIK</v>
      </c>
      <c r="F5" s="1" t="str">
        <f>MID(VLOOKUP($B5,'LISTA STARTOWA'!$A:$F,6,0),1,3)</f>
        <v>LUX</v>
      </c>
      <c r="G5" s="1">
        <v>10</v>
      </c>
      <c r="H5">
        <f>IF(RIGHT(D5,1)="A",1,0)</f>
        <v>0</v>
      </c>
    </row>
    <row r="6" spans="1:14" x14ac:dyDescent="0.25">
      <c r="A6">
        <v>5</v>
      </c>
      <c r="B6" s="1">
        <v>62</v>
      </c>
      <c r="C6" s="3">
        <f t="shared" si="0"/>
        <v>0.10204081632653061</v>
      </c>
      <c r="D6" s="1" t="str">
        <f>VLOOKUP($B6,'LISTA STARTOWA'!$A:$F,4,0)</f>
        <v>ROBERT</v>
      </c>
      <c r="E6" s="1" t="str">
        <f>VLOOKUP($B6,'LISTA STARTOWA'!$A:$F,5,0)</f>
        <v>MRÓZEK</v>
      </c>
      <c r="F6" s="1" t="str">
        <f>MID(VLOOKUP($B6,'LISTA STARTOWA'!$A:$F,6,0),1,3)</f>
        <v>HRM</v>
      </c>
      <c r="G6" s="1">
        <v>10</v>
      </c>
      <c r="H6">
        <f>IF(RIGHT(D6,1)="A",1,0)</f>
        <v>0</v>
      </c>
      <c r="J6" s="2" t="s">
        <v>37</v>
      </c>
      <c r="K6" s="2" t="s">
        <v>184</v>
      </c>
      <c r="L6" s="2" t="s">
        <v>96</v>
      </c>
      <c r="M6" s="2" t="s">
        <v>38</v>
      </c>
      <c r="N6" s="2" t="s">
        <v>97</v>
      </c>
    </row>
    <row r="7" spans="1:14" x14ac:dyDescent="0.25">
      <c r="A7">
        <v>6</v>
      </c>
      <c r="B7" s="1">
        <v>10</v>
      </c>
      <c r="C7" s="3">
        <f t="shared" si="0"/>
        <v>0.12244897959183673</v>
      </c>
      <c r="D7" s="1" t="str">
        <f>VLOOKUP($B7,'LISTA STARTOWA'!$A:$F,4,0)</f>
        <v xml:space="preserve">RAFAŁ </v>
      </c>
      <c r="E7" s="1" t="str">
        <f>VLOOKUP($B7,'LISTA STARTOWA'!$A:$F,5,0)</f>
        <v>ŻAK</v>
      </c>
      <c r="F7" s="1" t="str">
        <f>MID(VLOOKUP($B7,'LISTA STARTOWA'!$A:$F,6,0),1,3)</f>
        <v>LUX</v>
      </c>
      <c r="G7" s="1">
        <v>10</v>
      </c>
      <c r="H7">
        <f>IF(RIGHT(D7,1)="A",1,0)</f>
        <v>0</v>
      </c>
      <c r="J7" s="1" t="s">
        <v>6</v>
      </c>
      <c r="K7" s="1">
        <f>COUNTIF(F:F,J7)</f>
        <v>14</v>
      </c>
      <c r="L7" s="3">
        <f>+C2+C5+C7+C16</f>
        <v>0.53061224489795911</v>
      </c>
      <c r="M7" s="1">
        <f>SUMIF(F:F,J7,G:G)</f>
        <v>135</v>
      </c>
      <c r="N7" s="4">
        <f>M7/L7</f>
        <v>254.42307692307696</v>
      </c>
    </row>
    <row r="8" spans="1:14" x14ac:dyDescent="0.25">
      <c r="A8">
        <v>7</v>
      </c>
      <c r="B8" s="1">
        <v>83</v>
      </c>
      <c r="C8" s="3">
        <f t="shared" si="0"/>
        <v>0.14285714285714285</v>
      </c>
      <c r="D8" s="1" t="str">
        <f>VLOOKUP($B8,'LISTA STARTOWA'!$A:$F,4,0)</f>
        <v>DARIUSZ</v>
      </c>
      <c r="E8" s="1" t="str">
        <f>VLOOKUP($B8,'LISTA STARTOWA'!$A:$F,5,0)</f>
        <v>KOSZAŁKA</v>
      </c>
      <c r="F8" s="1" t="str">
        <f>MID(VLOOKUP($B8,'LISTA STARTOWA'!$A:$F,6,0),1,3)</f>
        <v>PĘD</v>
      </c>
      <c r="G8" s="1">
        <v>10</v>
      </c>
      <c r="H8">
        <f>IF(RIGHT(D8,1)="A",1,0)</f>
        <v>0</v>
      </c>
      <c r="J8" s="1" t="s">
        <v>7</v>
      </c>
      <c r="K8" s="1">
        <f t="shared" ref="K8:K11" si="1">COUNTIF(F:F,J8)</f>
        <v>12</v>
      </c>
      <c r="L8" s="3">
        <f>C3+C4+C10+C14</f>
        <v>0.55102040816326525</v>
      </c>
      <c r="M8" s="1">
        <f>SUMIF(F:F,J8,G:G)</f>
        <v>115</v>
      </c>
      <c r="N8" s="4">
        <f t="shared" ref="N8:N11" si="2">M8/L8</f>
        <v>208.70370370370372</v>
      </c>
    </row>
    <row r="9" spans="1:14" x14ac:dyDescent="0.25">
      <c r="A9">
        <v>8</v>
      </c>
      <c r="B9" s="1">
        <v>6</v>
      </c>
      <c r="C9" s="3">
        <f t="shared" si="0"/>
        <v>0.16326530612244897</v>
      </c>
      <c r="D9" s="1" t="str">
        <f>VLOOKUP($B9,'LISTA STARTOWA'!$A:$F,4,0)</f>
        <v>MARIUSZ</v>
      </c>
      <c r="E9" s="1" t="str">
        <f>VLOOKUP($B9,'LISTA STARTOWA'!$A:$F,5,0)</f>
        <v>WALCZYŃSKI</v>
      </c>
      <c r="F9" s="1" t="str">
        <f>MID(VLOOKUP($B9,'LISTA STARTOWA'!$A:$F,6,0),1,3)</f>
        <v>HRM</v>
      </c>
      <c r="G9" s="1">
        <v>10</v>
      </c>
      <c r="H9">
        <f>IF(RIGHT(D9,1)="A",1,0)</f>
        <v>0</v>
      </c>
      <c r="J9" s="1" t="s">
        <v>8</v>
      </c>
      <c r="K9" s="1">
        <f t="shared" si="1"/>
        <v>14</v>
      </c>
      <c r="L9" s="3">
        <f>C6+C9+C11+C12</f>
        <v>0.69387755102040816</v>
      </c>
      <c r="M9" s="1">
        <f>SUMIF(F:F,J9,G:G)</f>
        <v>135</v>
      </c>
      <c r="N9" s="4">
        <f t="shared" si="2"/>
        <v>194.55882352941177</v>
      </c>
    </row>
    <row r="10" spans="1:14" x14ac:dyDescent="0.25">
      <c r="A10">
        <v>9</v>
      </c>
      <c r="B10" s="1">
        <v>74</v>
      </c>
      <c r="C10" s="3">
        <f t="shared" si="0"/>
        <v>0.18367346938775511</v>
      </c>
      <c r="D10" s="1" t="str">
        <f>VLOOKUP($B10,'LISTA STARTOWA'!$A:$F,4,0)</f>
        <v>ŁUKASZ</v>
      </c>
      <c r="E10" s="1" t="str">
        <f>VLOOKUP($B10,'LISTA STARTOWA'!$A:$F,5,0)</f>
        <v>JURKOWSKI</v>
      </c>
      <c r="F10" s="1" t="str">
        <f>MID(VLOOKUP($B10,'LISTA STARTOWA'!$A:$F,6,0),1,3)</f>
        <v>ENE</v>
      </c>
      <c r="G10" s="1">
        <v>10</v>
      </c>
      <c r="H10">
        <f>IF(RIGHT(D10,1)="A",1,0)</f>
        <v>0</v>
      </c>
      <c r="J10" s="1" t="s">
        <v>9</v>
      </c>
      <c r="K10" s="1">
        <f t="shared" si="1"/>
        <v>9</v>
      </c>
      <c r="L10" s="3">
        <f>C8+C13+C24+C33</f>
        <v>1.489795918367347</v>
      </c>
      <c r="M10" s="1">
        <f>SUMIF(F:F,J10,G:G)</f>
        <v>87.5</v>
      </c>
      <c r="N10" s="4">
        <f t="shared" si="2"/>
        <v>58.732876712328761</v>
      </c>
    </row>
    <row r="11" spans="1:14" x14ac:dyDescent="0.25">
      <c r="A11">
        <v>10</v>
      </c>
      <c r="B11" s="1">
        <v>61</v>
      </c>
      <c r="C11" s="3">
        <f t="shared" si="0"/>
        <v>0.20408163265306123</v>
      </c>
      <c r="D11" s="1" t="str">
        <f>VLOOKUP($B11,'LISTA STARTOWA'!$A:$F,4,0)</f>
        <v>ALEKSANDER</v>
      </c>
      <c r="E11" s="1" t="str">
        <f>VLOOKUP($B11,'LISTA STARTOWA'!$A:$F,5,0)</f>
        <v>BARTECKI</v>
      </c>
      <c r="F11" s="1" t="str">
        <f>MID(VLOOKUP($B11,'LISTA STARTOWA'!$A:$F,6,0),1,3)</f>
        <v>HRM</v>
      </c>
      <c r="G11" s="1">
        <v>10</v>
      </c>
      <c r="H11">
        <f>IF(RIGHT(D11,1)="A",1,0)</f>
        <v>0</v>
      </c>
      <c r="J11" s="1" t="s">
        <v>39</v>
      </c>
      <c r="K11" s="1">
        <f t="shared" si="1"/>
        <v>0</v>
      </c>
      <c r="L11" s="3">
        <v>4</v>
      </c>
      <c r="M11" s="1">
        <f>SUMIF(F:F,J11,G:G)</f>
        <v>0</v>
      </c>
      <c r="N11" s="4">
        <f t="shared" si="2"/>
        <v>0</v>
      </c>
    </row>
    <row r="12" spans="1:14" x14ac:dyDescent="0.25">
      <c r="A12">
        <v>11</v>
      </c>
      <c r="B12" s="1">
        <v>19</v>
      </c>
      <c r="C12" s="3">
        <f t="shared" si="0"/>
        <v>0.22448979591836735</v>
      </c>
      <c r="D12" s="1" t="str">
        <f>VLOOKUP($B12,'LISTA STARTOWA'!$A:$F,4,0)</f>
        <v xml:space="preserve">KRZYSZTOF </v>
      </c>
      <c r="E12" s="1" t="str">
        <f>VLOOKUP($B12,'LISTA STARTOWA'!$A:$F,5,0)</f>
        <v>WALDON</v>
      </c>
      <c r="F12" s="1" t="str">
        <f>MID(VLOOKUP($B12,'LISTA STARTOWA'!$A:$F,6,0),1,3)</f>
        <v>HRM</v>
      </c>
      <c r="G12" s="1">
        <v>10</v>
      </c>
      <c r="H12">
        <f>IF(RIGHT(D12,1)="A",1,0)</f>
        <v>0</v>
      </c>
    </row>
    <row r="13" spans="1:14" x14ac:dyDescent="0.25">
      <c r="A13">
        <v>12</v>
      </c>
      <c r="B13" s="1">
        <v>71</v>
      </c>
      <c r="C13" s="3">
        <f t="shared" si="0"/>
        <v>0.24489795918367346</v>
      </c>
      <c r="D13" s="1" t="str">
        <f>VLOOKUP($B13,'LISTA STARTOWA'!$A:$F,4,0)</f>
        <v>TOMASZ</v>
      </c>
      <c r="E13" s="1" t="str">
        <f>VLOOKUP($B13,'LISTA STARTOWA'!$A:$F,5,0)</f>
        <v>LEWICKI</v>
      </c>
      <c r="F13" s="1" t="str">
        <f>MID(VLOOKUP($B13,'LISTA STARTOWA'!$A:$F,6,0),1,3)</f>
        <v>PĘD</v>
      </c>
      <c r="G13" s="1">
        <v>10</v>
      </c>
      <c r="H13">
        <f>IF(RIGHT(D13,1)="A",1,0)</f>
        <v>0</v>
      </c>
    </row>
    <row r="14" spans="1:14" x14ac:dyDescent="0.25">
      <c r="A14">
        <v>13</v>
      </c>
      <c r="B14" s="1">
        <v>33</v>
      </c>
      <c r="C14" s="3">
        <f t="shared" si="0"/>
        <v>0.26530612244897961</v>
      </c>
      <c r="D14" s="1" t="str">
        <f>VLOOKUP($B14,'LISTA STARTOWA'!$A:$F,4,0)</f>
        <v>JOANNA</v>
      </c>
      <c r="E14" s="1" t="str">
        <f>VLOOKUP($B14,'LISTA STARTOWA'!$A:$F,5,0)</f>
        <v>FOJCIK</v>
      </c>
      <c r="F14" s="1" t="str">
        <f>MID(VLOOKUP($B14,'LISTA STARTOWA'!$A:$F,6,0),1,3)</f>
        <v>ENE</v>
      </c>
      <c r="G14" s="1">
        <v>10</v>
      </c>
      <c r="H14">
        <f>IF(RIGHT(D14,1)="A",1,0)</f>
        <v>1</v>
      </c>
    </row>
    <row r="15" spans="1:14" x14ac:dyDescent="0.25">
      <c r="A15">
        <v>14</v>
      </c>
      <c r="B15" s="1">
        <v>78</v>
      </c>
      <c r="C15" s="3">
        <f t="shared" si="0"/>
        <v>0.2857142857142857</v>
      </c>
      <c r="D15" s="1" t="str">
        <f>VLOOKUP($B15,'LISTA STARTOWA'!$A:$F,4,0)</f>
        <v>ARTUR</v>
      </c>
      <c r="E15" s="1" t="str">
        <f>VLOOKUP($B15,'LISTA STARTOWA'!$A:$F,5,0)</f>
        <v>PIECHA</v>
      </c>
      <c r="F15" s="1" t="str">
        <f>MID(VLOOKUP($B15,'LISTA STARTOWA'!$A:$F,6,0),1,3)</f>
        <v>ENE</v>
      </c>
      <c r="G15" s="1">
        <v>10</v>
      </c>
      <c r="H15">
        <f>IF(RIGHT(D15,1)="A",1,0)</f>
        <v>0</v>
      </c>
    </row>
    <row r="16" spans="1:14" x14ac:dyDescent="0.25">
      <c r="A16">
        <v>15</v>
      </c>
      <c r="B16" s="1">
        <v>69</v>
      </c>
      <c r="C16" s="3">
        <f t="shared" si="0"/>
        <v>0.30612244897959184</v>
      </c>
      <c r="D16" s="1" t="str">
        <f>VLOOKUP($B16,'LISTA STARTOWA'!$A:$F,4,0)</f>
        <v>JAN</v>
      </c>
      <c r="E16" s="1" t="str">
        <f>VLOOKUP($B16,'LISTA STARTOWA'!$A:$F,5,0)</f>
        <v>NOWAK</v>
      </c>
      <c r="F16" s="1" t="str">
        <f>MID(VLOOKUP($B16,'LISTA STARTOWA'!$A:$F,6,0),1,3)</f>
        <v>LUX</v>
      </c>
      <c r="G16" s="1">
        <v>10</v>
      </c>
      <c r="H16">
        <f>IF(RIGHT(D16,1)="A",1,0)</f>
        <v>0</v>
      </c>
    </row>
    <row r="17" spans="1:8" x14ac:dyDescent="0.25">
      <c r="A17">
        <v>16</v>
      </c>
      <c r="B17" s="1">
        <v>67</v>
      </c>
      <c r="C17" s="3">
        <f t="shared" si="0"/>
        <v>0.32653061224489793</v>
      </c>
      <c r="D17" s="1" t="str">
        <f>VLOOKUP($B17,'LISTA STARTOWA'!$A:$F,4,0)</f>
        <v>JACEK</v>
      </c>
      <c r="E17" s="1" t="str">
        <f>VLOOKUP($B17,'LISTA STARTOWA'!$A:$F,5,0)</f>
        <v>JANUS</v>
      </c>
      <c r="F17" s="1" t="str">
        <f>MID(VLOOKUP($B17,'LISTA STARTOWA'!$A:$F,6,0),1,3)</f>
        <v>HRM</v>
      </c>
      <c r="G17" s="1">
        <v>10</v>
      </c>
      <c r="H17">
        <f>IF(RIGHT(D17,1)="A",1,0)</f>
        <v>0</v>
      </c>
    </row>
    <row r="18" spans="1:8" x14ac:dyDescent="0.25">
      <c r="A18">
        <v>17</v>
      </c>
      <c r="B18" s="1">
        <v>17</v>
      </c>
      <c r="C18" s="3">
        <f t="shared" si="0"/>
        <v>0.34693877551020408</v>
      </c>
      <c r="D18" s="1" t="str">
        <f>VLOOKUP($B18,'LISTA STARTOWA'!$A:$F,4,0)</f>
        <v>ŁUKASZ</v>
      </c>
      <c r="E18" s="1" t="str">
        <f>VLOOKUP($B18,'LISTA STARTOWA'!$A:$F,5,0)</f>
        <v>JAKUBOWSKI</v>
      </c>
      <c r="F18" s="1" t="str">
        <f>MID(VLOOKUP($B18,'LISTA STARTOWA'!$A:$F,6,0),1,3)</f>
        <v>HRM</v>
      </c>
      <c r="G18" s="1">
        <v>10</v>
      </c>
      <c r="H18">
        <f>IF(RIGHT(D18,1)="A",1,0)</f>
        <v>0</v>
      </c>
    </row>
    <row r="19" spans="1:8" x14ac:dyDescent="0.25">
      <c r="A19">
        <v>18</v>
      </c>
      <c r="B19" s="1">
        <v>51</v>
      </c>
      <c r="C19" s="3">
        <f t="shared" si="0"/>
        <v>0.36734693877551022</v>
      </c>
      <c r="D19" s="1" t="str">
        <f>VLOOKUP($B19,'LISTA STARTOWA'!$A:$F,4,0)</f>
        <v>TOMASZ</v>
      </c>
      <c r="E19" s="1" t="str">
        <f>VLOOKUP($B19,'LISTA STARTOWA'!$A:$F,5,0)</f>
        <v>SILKA</v>
      </c>
      <c r="F19" s="1" t="str">
        <f>MID(VLOOKUP($B19,'LISTA STARTOWA'!$A:$F,6,0),1,3)</f>
        <v>HRM</v>
      </c>
      <c r="G19" s="1">
        <v>10</v>
      </c>
      <c r="H19">
        <f>IF(RIGHT(D19,1)="A",1,0)</f>
        <v>0</v>
      </c>
    </row>
    <row r="20" spans="1:8" x14ac:dyDescent="0.25">
      <c r="A20">
        <v>19</v>
      </c>
      <c r="B20" s="1">
        <v>59</v>
      </c>
      <c r="C20" s="3">
        <f t="shared" si="0"/>
        <v>0.38775510204081631</v>
      </c>
      <c r="D20" s="1" t="str">
        <f>VLOOKUP($B20,'LISTA STARTOWA'!$A:$F,4,0)</f>
        <v>EDYTA</v>
      </c>
      <c r="E20" s="1" t="str">
        <f>VLOOKUP($B20,'LISTA STARTOWA'!$A:$F,5,0)</f>
        <v>RUTKOWSKA</v>
      </c>
      <c r="F20" s="1" t="str">
        <f>MID(VLOOKUP($B20,'LISTA STARTOWA'!$A:$F,6,0),1,3)</f>
        <v>HRM</v>
      </c>
      <c r="G20" s="1">
        <v>10</v>
      </c>
      <c r="H20">
        <f>IF(RIGHT(D20,1)="A",1,0)</f>
        <v>1</v>
      </c>
    </row>
    <row r="21" spans="1:8" x14ac:dyDescent="0.25">
      <c r="A21">
        <v>20</v>
      </c>
      <c r="B21" s="1">
        <v>43</v>
      </c>
      <c r="C21" s="3">
        <f t="shared" si="0"/>
        <v>0.40816326530612246</v>
      </c>
      <c r="D21" s="1" t="str">
        <f>VLOOKUP($B21,'LISTA STARTOWA'!$A:$F,4,0)</f>
        <v>MARCIN</v>
      </c>
      <c r="E21" s="1" t="str">
        <f>VLOOKUP($B21,'LISTA STARTOWA'!$A:$F,5,0)</f>
        <v>MENŻYK</v>
      </c>
      <c r="F21" s="1" t="str">
        <f>MID(VLOOKUP($B21,'LISTA STARTOWA'!$A:$F,6,0),1,3)</f>
        <v>LUX</v>
      </c>
      <c r="G21" s="1">
        <v>10</v>
      </c>
      <c r="H21">
        <f>IF(RIGHT(D21,1)="A",1,0)</f>
        <v>0</v>
      </c>
    </row>
    <row r="22" spans="1:8" x14ac:dyDescent="0.25">
      <c r="A22">
        <v>21</v>
      </c>
      <c r="B22" s="1">
        <v>2</v>
      </c>
      <c r="C22" s="3">
        <f t="shared" si="0"/>
        <v>0.42857142857142855</v>
      </c>
      <c r="D22" s="1" t="str">
        <f>VLOOKUP($B22,'LISTA STARTOWA'!$A:$F,4,0)</f>
        <v>MICHAŁ</v>
      </c>
      <c r="E22" s="1" t="str">
        <f>VLOOKUP($B22,'LISTA STARTOWA'!$A:$F,5,0)</f>
        <v>TOMAN</v>
      </c>
      <c r="F22" s="1" t="str">
        <f>MID(VLOOKUP($B22,'LISTA STARTOWA'!$A:$F,6,0),1,3)</f>
        <v>LUX</v>
      </c>
      <c r="G22" s="1">
        <v>10</v>
      </c>
      <c r="H22">
        <f>IF(RIGHT(D22,1)="A",1,0)</f>
        <v>0</v>
      </c>
    </row>
    <row r="23" spans="1:8" x14ac:dyDescent="0.25">
      <c r="A23">
        <v>22</v>
      </c>
      <c r="B23" s="1">
        <v>28</v>
      </c>
      <c r="C23" s="3">
        <f t="shared" si="0"/>
        <v>0.44897959183673469</v>
      </c>
      <c r="D23" s="1" t="str">
        <f>VLOOKUP($B23,'LISTA STARTOWA'!$A:$F,4,0)</f>
        <v>WIOLETA</v>
      </c>
      <c r="E23" s="1" t="str">
        <f>VLOOKUP($B23,'LISTA STARTOWA'!$A:$F,5,0)</f>
        <v>BRYCHCY</v>
      </c>
      <c r="F23" s="1" t="str">
        <f>MID(VLOOKUP($B23,'LISTA STARTOWA'!$A:$F,6,0),1,3)</f>
        <v>ENE</v>
      </c>
      <c r="G23" s="1">
        <v>10</v>
      </c>
      <c r="H23">
        <f>IF(RIGHT(D23,1)="A",1,0)</f>
        <v>1</v>
      </c>
    </row>
    <row r="24" spans="1:8" x14ac:dyDescent="0.25">
      <c r="A24">
        <v>23</v>
      </c>
      <c r="B24" s="1">
        <v>22</v>
      </c>
      <c r="C24" s="3">
        <f t="shared" si="0"/>
        <v>0.46938775510204084</v>
      </c>
      <c r="D24" s="1" t="str">
        <f>VLOOKUP($B24,'LISTA STARTOWA'!$A:$F,4,0)</f>
        <v>ANDRZEJ</v>
      </c>
      <c r="E24" s="1" t="str">
        <f>VLOOKUP($B24,'LISTA STARTOWA'!$A:$F,5,0)</f>
        <v>SZELKA</v>
      </c>
      <c r="F24" s="1" t="str">
        <f>MID(VLOOKUP($B24,'LISTA STARTOWA'!$A:$F,6,0),1,3)</f>
        <v>PĘD</v>
      </c>
      <c r="G24" s="1">
        <v>10</v>
      </c>
      <c r="H24">
        <f>IF(RIGHT(D24,1)="A",1,0)</f>
        <v>0</v>
      </c>
    </row>
    <row r="25" spans="1:8" x14ac:dyDescent="0.25">
      <c r="A25">
        <v>24</v>
      </c>
      <c r="B25" s="1">
        <v>20</v>
      </c>
      <c r="C25" s="3">
        <f t="shared" si="0"/>
        <v>0.48979591836734693</v>
      </c>
      <c r="D25" s="1" t="str">
        <f>VLOOKUP($B25,'LISTA STARTOWA'!$A:$F,4,0)</f>
        <v>MARCIN</v>
      </c>
      <c r="E25" s="1" t="str">
        <f>VLOOKUP($B25,'LISTA STARTOWA'!$A:$F,5,0)</f>
        <v>WALDON</v>
      </c>
      <c r="F25" s="1" t="str">
        <f>MID(VLOOKUP($B25,'LISTA STARTOWA'!$A:$F,6,0),1,3)</f>
        <v>HRM</v>
      </c>
      <c r="G25" s="1">
        <v>10</v>
      </c>
      <c r="H25">
        <f>IF(RIGHT(D25,1)="A",1,0)</f>
        <v>0</v>
      </c>
    </row>
    <row r="26" spans="1:8" x14ac:dyDescent="0.25">
      <c r="A26">
        <v>25</v>
      </c>
      <c r="B26" s="1">
        <v>82</v>
      </c>
      <c r="C26" s="3">
        <f t="shared" ref="C26:C50" si="3">A25/MAX(A:A)</f>
        <v>0.48979591836734693</v>
      </c>
      <c r="D26" s="1" t="str">
        <f>VLOOKUP($B26,'LISTA STARTOWA'!$A:$F,4,0)</f>
        <v>SŁAWOMIR</v>
      </c>
      <c r="E26" s="1" t="str">
        <f>VLOOKUP($B26,'LISTA STARTOWA'!$A:$F,5,0)</f>
        <v>FILAK</v>
      </c>
      <c r="F26" s="1" t="str">
        <f>MID(VLOOKUP($B26,'LISTA STARTOWA'!$A:$F,6,0),1,3)</f>
        <v>HRM</v>
      </c>
      <c r="G26" s="1">
        <v>10</v>
      </c>
      <c r="H26">
        <f>IF(RIGHT(D26,1)="A",1,0)</f>
        <v>0</v>
      </c>
    </row>
    <row r="27" spans="1:8" x14ac:dyDescent="0.25">
      <c r="A27">
        <v>26</v>
      </c>
      <c r="B27" s="1">
        <v>73</v>
      </c>
      <c r="C27" s="3">
        <f t="shared" si="3"/>
        <v>0.51020408163265307</v>
      </c>
      <c r="D27" s="1" t="str">
        <f>VLOOKUP($B27,'LISTA STARTOWA'!$A:$F,4,0)</f>
        <v>PIOTR</v>
      </c>
      <c r="E27" s="1" t="str">
        <f>VLOOKUP($B27,'LISTA STARTOWA'!$A:$F,5,0)</f>
        <v>PUCHAŁA</v>
      </c>
      <c r="F27" s="1" t="str">
        <f>MID(VLOOKUP($B27,'LISTA STARTOWA'!$A:$F,6,0),1,3)</f>
        <v>ENE</v>
      </c>
      <c r="G27" s="1">
        <v>10</v>
      </c>
      <c r="H27">
        <f>IF(RIGHT(D27,1)="A",1,0)</f>
        <v>0</v>
      </c>
    </row>
    <row r="28" spans="1:8" x14ac:dyDescent="0.25">
      <c r="A28">
        <v>27</v>
      </c>
      <c r="B28" s="1">
        <v>4</v>
      </c>
      <c r="C28" s="3">
        <f t="shared" si="3"/>
        <v>0.53061224489795922</v>
      </c>
      <c r="D28" s="1" t="str">
        <f>VLOOKUP($B28,'LISTA STARTOWA'!$A:$F,4,0)</f>
        <v>MARCIN</v>
      </c>
      <c r="E28" s="1" t="str">
        <f>VLOOKUP($B28,'LISTA STARTOWA'!$A:$F,5,0)</f>
        <v>OLEKSIUK</v>
      </c>
      <c r="F28" s="1" t="str">
        <f>MID(VLOOKUP($B28,'LISTA STARTOWA'!$A:$F,6,0),1,3)</f>
        <v>LUX</v>
      </c>
      <c r="G28" s="1">
        <v>10</v>
      </c>
      <c r="H28">
        <f>IF(RIGHT(D28,1)="A",1,0)</f>
        <v>0</v>
      </c>
    </row>
    <row r="29" spans="1:8" x14ac:dyDescent="0.25">
      <c r="A29">
        <v>28</v>
      </c>
      <c r="B29" s="1">
        <v>56</v>
      </c>
      <c r="C29" s="3">
        <f t="shared" si="3"/>
        <v>0.55102040816326525</v>
      </c>
      <c r="D29" s="1" t="str">
        <f>VLOOKUP($B29,'LISTA STARTOWA'!$A:$F,4,0)</f>
        <v>EWA</v>
      </c>
      <c r="E29" s="1" t="str">
        <f>VLOOKUP($B29,'LISTA STARTOWA'!$A:$F,5,0)</f>
        <v>KAŁUS</v>
      </c>
      <c r="F29" s="1" t="str">
        <f>MID(VLOOKUP($B29,'LISTA STARTOWA'!$A:$F,6,0),1,3)</f>
        <v>HRM</v>
      </c>
      <c r="G29" s="1">
        <v>10</v>
      </c>
      <c r="H29">
        <f>IF(RIGHT(D29,1)="A",1,0)</f>
        <v>1</v>
      </c>
    </row>
    <row r="30" spans="1:8" x14ac:dyDescent="0.25">
      <c r="A30">
        <v>29</v>
      </c>
      <c r="B30" s="1">
        <v>40</v>
      </c>
      <c r="C30" s="3">
        <f t="shared" si="3"/>
        <v>0.5714285714285714</v>
      </c>
      <c r="D30" s="1" t="str">
        <f>VLOOKUP($B30,'LISTA STARTOWA'!$A:$F,4,0)</f>
        <v>PAWEŁ</v>
      </c>
      <c r="E30" s="1" t="str">
        <f>VLOOKUP($B30,'LISTA STARTOWA'!$A:$F,5,0)</f>
        <v>BATKO</v>
      </c>
      <c r="F30" s="1" t="str">
        <f>MID(VLOOKUP($B30,'LISTA STARTOWA'!$A:$F,6,0),1,3)</f>
        <v>HRM</v>
      </c>
      <c r="G30" s="1">
        <v>10</v>
      </c>
      <c r="H30">
        <f>IF(RIGHT(D30,1)="A",1,0)</f>
        <v>0</v>
      </c>
    </row>
    <row r="31" spans="1:8" x14ac:dyDescent="0.25">
      <c r="A31">
        <v>30</v>
      </c>
      <c r="B31" s="1">
        <v>32</v>
      </c>
      <c r="C31" s="3">
        <f t="shared" si="3"/>
        <v>0.59183673469387754</v>
      </c>
      <c r="D31" s="1" t="str">
        <f>VLOOKUP($B31,'LISTA STARTOWA'!$A:$F,4,0)</f>
        <v>DARIUSZ</v>
      </c>
      <c r="E31" s="1" t="str">
        <f>VLOOKUP($B31,'LISTA STARTOWA'!$A:$F,5,0)</f>
        <v>PFEIFER</v>
      </c>
      <c r="F31" s="1" t="str">
        <f>MID(VLOOKUP($B31,'LISTA STARTOWA'!$A:$F,6,0),1,3)</f>
        <v>ENE</v>
      </c>
      <c r="G31" s="1">
        <v>10</v>
      </c>
      <c r="H31">
        <f>IF(RIGHT(D31,1)="A",1,0)</f>
        <v>0</v>
      </c>
    </row>
    <row r="32" spans="1:8" x14ac:dyDescent="0.25">
      <c r="A32">
        <v>31</v>
      </c>
      <c r="B32" s="1">
        <v>81</v>
      </c>
      <c r="C32" s="3">
        <f t="shared" si="3"/>
        <v>0.61224489795918369</v>
      </c>
      <c r="D32" s="1" t="str">
        <f>VLOOKUP($B32,'LISTA STARTOWA'!$A:$F,4,0)</f>
        <v>TOMASZ</v>
      </c>
      <c r="E32" s="1" t="str">
        <f>VLOOKUP($B32,'LISTA STARTOWA'!$A:$F,5,0)</f>
        <v>NOSIADEK</v>
      </c>
      <c r="F32" s="1" t="str">
        <f>MID(VLOOKUP($B32,'LISTA STARTOWA'!$A:$F,6,0),1,3)</f>
        <v>ENE</v>
      </c>
      <c r="G32" s="1">
        <v>10</v>
      </c>
      <c r="H32">
        <f>IF(RIGHT(D32,1)="A",1,0)</f>
        <v>0</v>
      </c>
    </row>
    <row r="33" spans="1:8" x14ac:dyDescent="0.25">
      <c r="A33">
        <v>32</v>
      </c>
      <c r="B33" s="1">
        <v>37</v>
      </c>
      <c r="C33" s="3">
        <f t="shared" si="3"/>
        <v>0.63265306122448983</v>
      </c>
      <c r="D33" s="1" t="str">
        <f>VLOOKUP($B33,'LISTA STARTOWA'!$A:$F,4,0)</f>
        <v>ANDRZEJ</v>
      </c>
      <c r="E33" s="1" t="str">
        <f>VLOOKUP($B33,'LISTA STARTOWA'!$A:$F,5,0)</f>
        <v>FLORECKI</v>
      </c>
      <c r="F33" s="1" t="str">
        <f>MID(VLOOKUP($B33,'LISTA STARTOWA'!$A:$F,6,0),1,3)</f>
        <v>PĘD</v>
      </c>
      <c r="G33" s="1">
        <v>10</v>
      </c>
      <c r="H33">
        <f>IF(RIGHT(D33,1)="A",1,0)</f>
        <v>0</v>
      </c>
    </row>
    <row r="34" spans="1:8" x14ac:dyDescent="0.25">
      <c r="A34">
        <v>33</v>
      </c>
      <c r="B34" s="1">
        <v>36</v>
      </c>
      <c r="C34" s="3">
        <f t="shared" si="3"/>
        <v>0.65306122448979587</v>
      </c>
      <c r="D34" s="1" t="str">
        <f>VLOOKUP($B34,'LISTA STARTOWA'!$A:$F,4,0)</f>
        <v>MARCIN</v>
      </c>
      <c r="E34" s="1" t="str">
        <f>VLOOKUP($B34,'LISTA STARTOWA'!$A:$F,5,0)</f>
        <v>FORAJTER</v>
      </c>
      <c r="F34" s="1" t="str">
        <f>MID(VLOOKUP($B34,'LISTA STARTOWA'!$A:$F,6,0),1,3)</f>
        <v>LUX</v>
      </c>
      <c r="G34" s="1">
        <v>10</v>
      </c>
      <c r="H34">
        <f>IF(RIGHT(D34,1)="A",1,0)</f>
        <v>0</v>
      </c>
    </row>
    <row r="35" spans="1:8" x14ac:dyDescent="0.25">
      <c r="A35">
        <v>34</v>
      </c>
      <c r="B35" s="1">
        <v>63</v>
      </c>
      <c r="C35" s="3">
        <f t="shared" si="3"/>
        <v>0.67346938775510201</v>
      </c>
      <c r="D35" s="1" t="str">
        <f>VLOOKUP($B35,'LISTA STARTOWA'!$A:$F,4,0)</f>
        <v>GRZEGORZ</v>
      </c>
      <c r="E35" s="1" t="str">
        <f>VLOOKUP($B35,'LISTA STARTOWA'!$A:$F,5,0)</f>
        <v>PYSZ</v>
      </c>
      <c r="F35" s="1" t="str">
        <f>MID(VLOOKUP($B35,'LISTA STARTOWA'!$A:$F,6,0),1,3)</f>
        <v>HRM</v>
      </c>
      <c r="G35" s="1">
        <v>10</v>
      </c>
      <c r="H35">
        <f>IF(RIGHT(D35,1)="A",1,0)</f>
        <v>0</v>
      </c>
    </row>
    <row r="36" spans="1:8" x14ac:dyDescent="0.25">
      <c r="A36">
        <v>35</v>
      </c>
      <c r="B36" s="1">
        <v>11</v>
      </c>
      <c r="C36" s="3">
        <f t="shared" si="3"/>
        <v>0.69387755102040816</v>
      </c>
      <c r="D36" s="1" t="str">
        <f>VLOOKUP($B36,'LISTA STARTOWA'!$A:$F,4,0)</f>
        <v>PIOTR</v>
      </c>
      <c r="E36" s="1" t="str">
        <f>VLOOKUP($B36,'LISTA STARTOWA'!$A:$F,5,0)</f>
        <v>KORZUSZNIK</v>
      </c>
      <c r="F36" s="1" t="str">
        <f>MID(VLOOKUP($B36,'LISTA STARTOWA'!$A:$F,6,0),1,3)</f>
        <v>LUX</v>
      </c>
      <c r="G36" s="1">
        <v>10</v>
      </c>
      <c r="H36">
        <f>IF(RIGHT(D36,1)="A",1,0)</f>
        <v>0</v>
      </c>
    </row>
    <row r="37" spans="1:8" x14ac:dyDescent="0.25">
      <c r="A37">
        <v>36</v>
      </c>
      <c r="B37" s="1">
        <v>3</v>
      </c>
      <c r="C37" s="3">
        <f t="shared" si="3"/>
        <v>0.7142857142857143</v>
      </c>
      <c r="D37" s="1" t="str">
        <f>VLOOKUP($B37,'LISTA STARTOWA'!$A:$F,4,0)</f>
        <v>JAKUB</v>
      </c>
      <c r="E37" s="1" t="str">
        <f>VLOOKUP($B37,'LISTA STARTOWA'!$A:$F,5,0)</f>
        <v>PAWLISZYN</v>
      </c>
      <c r="F37" s="1" t="str">
        <f>MID(VLOOKUP($B37,'LISTA STARTOWA'!$A:$F,6,0),1,3)</f>
        <v>LUX</v>
      </c>
      <c r="G37" s="1">
        <v>10</v>
      </c>
      <c r="H37">
        <f>IF(RIGHT(D37,1)="A",1,0)</f>
        <v>0</v>
      </c>
    </row>
    <row r="38" spans="1:8" x14ac:dyDescent="0.25">
      <c r="A38">
        <v>37</v>
      </c>
      <c r="B38" s="1">
        <v>27</v>
      </c>
      <c r="C38" s="3">
        <f t="shared" si="3"/>
        <v>0.73469387755102045</v>
      </c>
      <c r="D38" s="1" t="str">
        <f>VLOOKUP($B38,'LISTA STARTOWA'!$A:$F,4,0)</f>
        <v>ANNA</v>
      </c>
      <c r="E38" s="1" t="str">
        <f>VLOOKUP($B38,'LISTA STARTOWA'!$A:$F,5,0)</f>
        <v>KOCIELSKA</v>
      </c>
      <c r="F38" s="1" t="str">
        <f>MID(VLOOKUP($B38,'LISTA STARTOWA'!$A:$F,6,0),1,3)</f>
        <v>PĘD</v>
      </c>
      <c r="G38" s="1">
        <v>10</v>
      </c>
      <c r="H38">
        <f>IF(RIGHT(D38,1)="A",1,0)</f>
        <v>1</v>
      </c>
    </row>
    <row r="39" spans="1:8" x14ac:dyDescent="0.25">
      <c r="A39">
        <v>38</v>
      </c>
      <c r="B39" s="1">
        <v>42</v>
      </c>
      <c r="C39" s="3">
        <f t="shared" si="3"/>
        <v>0.75510204081632648</v>
      </c>
      <c r="D39" s="1" t="str">
        <f>VLOOKUP($B39,'LISTA STARTOWA'!$A:$F,4,0)</f>
        <v>GABRIELA</v>
      </c>
      <c r="E39" s="1" t="str">
        <f>VLOOKUP($B39,'LISTA STARTOWA'!$A:$F,5,0)</f>
        <v>SOBCZYK</v>
      </c>
      <c r="F39" s="1" t="str">
        <f>MID(VLOOKUP($B39,'LISTA STARTOWA'!$A:$F,6,0),1,3)</f>
        <v>LUX</v>
      </c>
      <c r="G39" s="1">
        <v>10</v>
      </c>
      <c r="H39">
        <f>IF(RIGHT(D39,1)="A",1,0)</f>
        <v>1</v>
      </c>
    </row>
    <row r="40" spans="1:8" x14ac:dyDescent="0.25">
      <c r="A40">
        <v>39</v>
      </c>
      <c r="B40" s="1">
        <v>29</v>
      </c>
      <c r="C40" s="3">
        <f t="shared" si="3"/>
        <v>0.77551020408163263</v>
      </c>
      <c r="D40" s="1" t="str">
        <f>VLOOKUP($B40,'LISTA STARTOWA'!$A:$F,4,0)</f>
        <v>KATARZYNA</v>
      </c>
      <c r="E40" s="1" t="str">
        <f>VLOOKUP($B40,'LISTA STARTOWA'!$A:$F,5,0)</f>
        <v>STABLA</v>
      </c>
      <c r="F40" s="1" t="str">
        <f>MID(VLOOKUP($B40,'LISTA STARTOWA'!$A:$F,6,0),1,3)</f>
        <v>LUX</v>
      </c>
      <c r="G40" s="1">
        <v>10</v>
      </c>
      <c r="H40">
        <f>IF(RIGHT(D40,1)="A",1,0)</f>
        <v>1</v>
      </c>
    </row>
    <row r="41" spans="1:8" x14ac:dyDescent="0.25">
      <c r="A41">
        <v>40</v>
      </c>
      <c r="B41" s="1">
        <v>72</v>
      </c>
      <c r="C41" s="3">
        <f t="shared" si="3"/>
        <v>0.79591836734693877</v>
      </c>
      <c r="D41" s="1" t="str">
        <f>VLOOKUP($B41,'LISTA STARTOWA'!$A:$F,4,0)</f>
        <v>SYLWIA</v>
      </c>
      <c r="E41" s="1" t="str">
        <f>VLOOKUP($B41,'LISTA STARTOWA'!$A:$F,5,0)</f>
        <v>FOJCIK</v>
      </c>
      <c r="F41" s="1" t="str">
        <f>MID(VLOOKUP($B41,'LISTA STARTOWA'!$A:$F,6,0),1,3)</f>
        <v>ENE</v>
      </c>
      <c r="G41" s="1">
        <v>10</v>
      </c>
      <c r="H41">
        <f>IF(RIGHT(D41,1)="A",1,0)</f>
        <v>1</v>
      </c>
    </row>
    <row r="42" spans="1:8" x14ac:dyDescent="0.25">
      <c r="A42">
        <v>41</v>
      </c>
      <c r="B42" s="1">
        <v>68</v>
      </c>
      <c r="C42" s="3">
        <f t="shared" si="3"/>
        <v>0.81632653061224492</v>
      </c>
      <c r="D42" s="1" t="str">
        <f>VLOOKUP($B42,'LISTA STARTOWA'!$A:$F,4,0)</f>
        <v>TATIANA</v>
      </c>
      <c r="E42" s="1" t="str">
        <f>VLOOKUP($B42,'LISTA STARTOWA'!$A:$F,5,0)</f>
        <v>PACUŁA</v>
      </c>
      <c r="F42" s="1" t="str">
        <f>MID(VLOOKUP($B42,'LISTA STARTOWA'!$A:$F,6,0),1,3)</f>
        <v>PĘD</v>
      </c>
      <c r="G42" s="1">
        <v>10</v>
      </c>
      <c r="H42">
        <f>IF(RIGHT(D42,1)="A",1,0)</f>
        <v>1</v>
      </c>
    </row>
    <row r="43" spans="1:8" x14ac:dyDescent="0.25">
      <c r="A43">
        <v>42</v>
      </c>
      <c r="B43" s="1">
        <v>5</v>
      </c>
      <c r="C43" s="3">
        <f t="shared" si="3"/>
        <v>0.83673469387755106</v>
      </c>
      <c r="D43" s="1" t="str">
        <f>VLOOKUP($B43,'LISTA STARTOWA'!$A:$F,4,0)</f>
        <v>DOROTA</v>
      </c>
      <c r="E43" s="1" t="str">
        <f>VLOOKUP($B43,'LISTA STARTOWA'!$A:$F,5,0)</f>
        <v>PRZYBYLSKA-TOMAN</v>
      </c>
      <c r="F43" s="1" t="str">
        <f>MID(VLOOKUP($B43,'LISTA STARTOWA'!$A:$F,6,0),1,3)</f>
        <v>LUX</v>
      </c>
      <c r="G43" s="1">
        <v>10</v>
      </c>
      <c r="H43">
        <f>IF(RIGHT(D43,1)="A",1,0)</f>
        <v>1</v>
      </c>
    </row>
    <row r="44" spans="1:8" x14ac:dyDescent="0.25">
      <c r="A44">
        <v>43</v>
      </c>
      <c r="B44" s="1">
        <v>23</v>
      </c>
      <c r="C44" s="3">
        <f t="shared" si="3"/>
        <v>0.8571428571428571</v>
      </c>
      <c r="D44" s="1" t="str">
        <f>VLOOKUP($B44,'LISTA STARTOWA'!$A:$F,4,0)</f>
        <v>ELŻBIETA</v>
      </c>
      <c r="E44" s="1" t="str">
        <f>VLOOKUP($B44,'LISTA STARTOWA'!$A:$F,5,0)</f>
        <v>SZELKA</v>
      </c>
      <c r="F44" s="1" t="str">
        <f>MID(VLOOKUP($B44,'LISTA STARTOWA'!$A:$F,6,0),1,3)</f>
        <v>PĘD</v>
      </c>
      <c r="G44" s="1">
        <v>10</v>
      </c>
      <c r="H44">
        <f>IF(RIGHT(D44,1)="A",1,0)</f>
        <v>1</v>
      </c>
    </row>
    <row r="45" spans="1:8" x14ac:dyDescent="0.25">
      <c r="A45">
        <v>44</v>
      </c>
      <c r="B45" s="1">
        <v>38</v>
      </c>
      <c r="C45" s="3">
        <f t="shared" si="3"/>
        <v>0.87755102040816324</v>
      </c>
      <c r="D45" s="1" t="str">
        <f>VLOOKUP($B45,'LISTA STARTOWA'!$A:$F,4,0)</f>
        <v>JOLANTA</v>
      </c>
      <c r="E45" s="1" t="str">
        <f>VLOOKUP($B45,'LISTA STARTOWA'!$A:$F,5,0)</f>
        <v>FLORECKA</v>
      </c>
      <c r="F45" s="1" t="str">
        <f>MID(VLOOKUP($B45,'LISTA STARTOWA'!$A:$F,6,0),1,3)</f>
        <v>PĘD</v>
      </c>
      <c r="G45" s="1">
        <v>10</v>
      </c>
      <c r="H45">
        <f>IF(RIGHT(D45,1)="A",1,0)</f>
        <v>1</v>
      </c>
    </row>
    <row r="46" spans="1:8" x14ac:dyDescent="0.25">
      <c r="A46">
        <v>45</v>
      </c>
      <c r="B46" s="1">
        <v>75</v>
      </c>
      <c r="C46" s="3">
        <f t="shared" si="3"/>
        <v>0.89795918367346939</v>
      </c>
      <c r="D46" s="1" t="str">
        <f>VLOOKUP($B46,'LISTA STARTOWA'!$A:$F,4,0)</f>
        <v>ROMAN</v>
      </c>
      <c r="E46" s="1" t="str">
        <f>VLOOKUP($B46,'LISTA STARTOWA'!$A:$F,5,0)</f>
        <v>OSTROWSKI</v>
      </c>
      <c r="F46" s="1" t="str">
        <f>MID(VLOOKUP($B46,'LISTA STARTOWA'!$A:$F,6,0),1,3)</f>
        <v>PĘD</v>
      </c>
      <c r="G46" s="1">
        <v>7.5</v>
      </c>
      <c r="H46">
        <f>IF(RIGHT(D46,1)="A",1,0)</f>
        <v>0</v>
      </c>
    </row>
    <row r="47" spans="1:8" x14ac:dyDescent="0.25">
      <c r="A47">
        <v>46</v>
      </c>
      <c r="B47" s="1">
        <v>30</v>
      </c>
      <c r="C47" s="3">
        <f t="shared" si="3"/>
        <v>0.91836734693877553</v>
      </c>
      <c r="D47" s="1" t="str">
        <f>VLOOKUP($B47,'LISTA STARTOWA'!$A:$F,4,0)</f>
        <v>BARBARA</v>
      </c>
      <c r="E47" s="1" t="str">
        <f>VLOOKUP($B47,'LISTA STARTOWA'!$A:$F,5,0)</f>
        <v>PUCHAŁA</v>
      </c>
      <c r="F47" s="1" t="str">
        <f>MID(VLOOKUP($B47,'LISTA STARTOWA'!$A:$F,6,0),1,3)</f>
        <v>ENE</v>
      </c>
      <c r="G47" s="1">
        <v>7.5</v>
      </c>
      <c r="H47">
        <f>IF(RIGHT(D47,1)="A",1,0)</f>
        <v>1</v>
      </c>
    </row>
    <row r="48" spans="1:8" x14ac:dyDescent="0.25">
      <c r="A48">
        <v>47</v>
      </c>
      <c r="B48" s="1">
        <v>84</v>
      </c>
      <c r="C48" s="3">
        <f t="shared" si="3"/>
        <v>0.93877551020408168</v>
      </c>
      <c r="D48" s="1" t="str">
        <f>VLOOKUP($B48,'LISTA STARTOWA'!$A:$F,4,0)</f>
        <v>MAREK</v>
      </c>
      <c r="E48" s="1" t="str">
        <f>VLOOKUP($B48,'LISTA STARTOWA'!$A:$F,5,0)</f>
        <v>POWIECKA</v>
      </c>
      <c r="F48" s="1" t="str">
        <f>MID(VLOOKUP($B48,'LISTA STARTOWA'!$A:$F,6,0),1,3)</f>
        <v>ENE</v>
      </c>
      <c r="G48" s="1">
        <v>7.5</v>
      </c>
      <c r="H48">
        <f>IF(RIGHT(D48,1)="A",1,0)</f>
        <v>0</v>
      </c>
    </row>
    <row r="49" spans="1:8" x14ac:dyDescent="0.25">
      <c r="A49">
        <v>48</v>
      </c>
      <c r="B49" s="1">
        <v>12</v>
      </c>
      <c r="C49" s="3">
        <f t="shared" si="3"/>
        <v>0.95918367346938771</v>
      </c>
      <c r="D49" s="1" t="str">
        <f>VLOOKUP($B49,'LISTA STARTOWA'!$A:$F,4,0)</f>
        <v>ANDRZEJ</v>
      </c>
      <c r="E49" s="1" t="str">
        <f>VLOOKUP($B49,'LISTA STARTOWA'!$A:$F,5,0)</f>
        <v>WERESZCZAK</v>
      </c>
      <c r="F49" s="1" t="str">
        <f>MID(VLOOKUP($B49,'LISTA STARTOWA'!$A:$F,6,0),1,3)</f>
        <v>HRM</v>
      </c>
      <c r="G49" s="1">
        <v>5</v>
      </c>
      <c r="H49">
        <f>IF(RIGHT(D49,1)="A",1,0)</f>
        <v>0</v>
      </c>
    </row>
    <row r="50" spans="1:8" x14ac:dyDescent="0.25">
      <c r="A50">
        <v>49</v>
      </c>
      <c r="B50" s="1">
        <v>21</v>
      </c>
      <c r="C50" s="3">
        <f t="shared" si="3"/>
        <v>0.97959183673469385</v>
      </c>
      <c r="D50" s="1" t="str">
        <f>VLOOKUP($B50,'LISTA STARTOWA'!$A:$F,4,0)</f>
        <v>ANDRZEJ</v>
      </c>
      <c r="E50" s="1" t="str">
        <f>VLOOKUP($B50,'LISTA STARTOWA'!$A:$F,5,0)</f>
        <v>TOMAN</v>
      </c>
      <c r="F50" s="1" t="str">
        <f>MID(VLOOKUP($B50,'LISTA STARTOWA'!$A:$F,6,0),1,3)</f>
        <v>LUX</v>
      </c>
      <c r="G50" s="1">
        <v>5</v>
      </c>
      <c r="H50">
        <f>IF(RIGHT(D50,1)="A",1,0)</f>
        <v>0</v>
      </c>
    </row>
    <row r="51" spans="1:8" x14ac:dyDescent="0.25">
      <c r="H51">
        <v>0.5</v>
      </c>
    </row>
    <row r="52" spans="1:8" x14ac:dyDescent="0.25">
      <c r="H52">
        <v>0.5</v>
      </c>
    </row>
  </sheetData>
  <conditionalFormatting sqref="A1:G199 I1:P199">
    <cfRule type="expression" dxfId="4" priority="7">
      <formula>$H1=1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>
      <pane xSplit="1" ySplit="1" topLeftCell="B60" activePane="bottomRight" state="frozen"/>
      <selection pane="topRight" activeCell="B1" sqref="B1"/>
      <selection pane="bottomLeft" activeCell="A2" sqref="A2"/>
      <selection pane="bottomRight" activeCell="B1" sqref="B1:D1048576"/>
    </sheetView>
  </sheetViews>
  <sheetFormatPr defaultRowHeight="15" x14ac:dyDescent="0.25"/>
  <cols>
    <col min="2" max="2" width="9.140625" style="1"/>
    <col min="3" max="3" width="36.7109375" style="1" hidden="1" customWidth="1"/>
    <col min="4" max="4" width="15.42578125" style="1" customWidth="1"/>
    <col min="5" max="5" width="20.5703125" style="1" customWidth="1"/>
    <col min="6" max="7" width="9.140625" style="1"/>
    <col min="8" max="8" width="9.140625" hidden="1" customWidth="1"/>
    <col min="10" max="10" width="9.140625" style="1"/>
    <col min="11" max="11" width="14.28515625" style="1" bestFit="1" customWidth="1"/>
    <col min="12" max="12" width="16" style="1" customWidth="1"/>
    <col min="13" max="16" width="9.140625" style="1"/>
  </cols>
  <sheetData>
    <row r="1" spans="1:14" x14ac:dyDescent="0.25">
      <c r="A1" t="s">
        <v>0</v>
      </c>
      <c r="B1" s="1" t="s">
        <v>3</v>
      </c>
      <c r="C1" s="1" t="s">
        <v>95</v>
      </c>
      <c r="D1" s="1" t="s">
        <v>1</v>
      </c>
      <c r="E1" s="1" t="s">
        <v>2</v>
      </c>
      <c r="F1" s="1" t="s">
        <v>4</v>
      </c>
      <c r="G1" s="1" t="s">
        <v>5</v>
      </c>
      <c r="H1">
        <f>IF(RIGHT(D1,1)="A",1,0)</f>
        <v>0</v>
      </c>
    </row>
    <row r="2" spans="1:14" x14ac:dyDescent="0.25">
      <c r="A2">
        <v>1</v>
      </c>
      <c r="B2" s="1">
        <v>46</v>
      </c>
      <c r="C2" s="3">
        <f t="shared" ref="C2:C25" si="0">A2/MAX(A:A)</f>
        <v>1.3333333333333334E-2</v>
      </c>
      <c r="D2" s="1" t="str">
        <f>VLOOKUP($B2,'LISTA STARTOWA'!$A:$F,4,0)</f>
        <v>TOMASZ</v>
      </c>
      <c r="E2" s="1" t="str">
        <f>VLOOKUP($B2,'LISTA STARTOWA'!$A:$F,5,0)</f>
        <v>SŁUPIK</v>
      </c>
      <c r="F2" s="1" t="str">
        <f>MID(VLOOKUP($B2,'LISTA STARTOWA'!$A:$F,6,0),1,3)</f>
        <v>LUX</v>
      </c>
      <c r="G2" s="1">
        <v>12</v>
      </c>
      <c r="H2">
        <f>IF(RIGHT(D2,1)="A",1,0)</f>
        <v>0</v>
      </c>
    </row>
    <row r="3" spans="1:14" x14ac:dyDescent="0.25">
      <c r="A3">
        <v>2</v>
      </c>
      <c r="B3" s="1">
        <v>80</v>
      </c>
      <c r="C3" s="3">
        <f t="shared" si="0"/>
        <v>2.6666666666666668E-2</v>
      </c>
      <c r="D3" s="1" t="str">
        <f>VLOOKUP($B3,'LISTA STARTOWA'!$A:$F,4,0)</f>
        <v>ARTUR</v>
      </c>
      <c r="E3" s="1" t="str">
        <f>VLOOKUP($B3,'LISTA STARTOWA'!$A:$F,5,0)</f>
        <v>ROCZKOWSKI</v>
      </c>
      <c r="F3" s="1" t="str">
        <f>MID(VLOOKUP($B3,'LISTA STARTOWA'!$A:$F,6,0),1,3)</f>
        <v>ENE</v>
      </c>
      <c r="G3" s="1">
        <v>12</v>
      </c>
      <c r="H3">
        <f>IF(RIGHT(D3,1)="A",1,0)</f>
        <v>0</v>
      </c>
    </row>
    <row r="4" spans="1:14" x14ac:dyDescent="0.25">
      <c r="A4">
        <v>3</v>
      </c>
      <c r="B4" s="1">
        <v>62</v>
      </c>
      <c r="C4" s="3">
        <f t="shared" si="0"/>
        <v>0.04</v>
      </c>
      <c r="D4" s="1" t="str">
        <f>VLOOKUP($B4,'LISTA STARTOWA'!$A:$F,4,0)</f>
        <v>ROBERT</v>
      </c>
      <c r="E4" s="1" t="str">
        <f>VLOOKUP($B4,'LISTA STARTOWA'!$A:$F,5,0)</f>
        <v>MRÓZEK</v>
      </c>
      <c r="F4" s="1" t="str">
        <f>MID(VLOOKUP($B4,'LISTA STARTOWA'!$A:$F,6,0),1,3)</f>
        <v>HRM</v>
      </c>
      <c r="G4" s="1">
        <v>12</v>
      </c>
      <c r="H4">
        <f>IF(RIGHT(D4,1)="A",1,0)</f>
        <v>0</v>
      </c>
    </row>
    <row r="5" spans="1:14" x14ac:dyDescent="0.25">
      <c r="A5">
        <v>4</v>
      </c>
      <c r="B5" s="1">
        <v>1</v>
      </c>
      <c r="C5" s="3">
        <f t="shared" si="0"/>
        <v>5.3333333333333337E-2</v>
      </c>
      <c r="D5" s="1" t="str">
        <f>VLOOKUP($B5,'LISTA STARTOWA'!$A:$F,4,0)</f>
        <v>WOJCIECH</v>
      </c>
      <c r="E5" s="1" t="str">
        <f>VLOOKUP($B5,'LISTA STARTOWA'!$A:$F,5,0)</f>
        <v>KORZUSZNIK</v>
      </c>
      <c r="F5" s="1" t="str">
        <f>MID(VLOOKUP($B5,'LISTA STARTOWA'!$A:$F,6,0),1,3)</f>
        <v>LUX</v>
      </c>
      <c r="G5" s="1">
        <v>12</v>
      </c>
      <c r="H5">
        <f>IF(RIGHT(D5,1)="A",1,0)</f>
        <v>0</v>
      </c>
    </row>
    <row r="6" spans="1:14" x14ac:dyDescent="0.25">
      <c r="A6">
        <v>5</v>
      </c>
      <c r="B6" s="1">
        <v>10</v>
      </c>
      <c r="C6" s="3">
        <f t="shared" si="0"/>
        <v>6.6666666666666666E-2</v>
      </c>
      <c r="D6" s="1" t="str">
        <f>VLOOKUP($B6,'LISTA STARTOWA'!$A:$F,4,0)</f>
        <v xml:space="preserve">RAFAŁ </v>
      </c>
      <c r="E6" s="1" t="str">
        <f>VLOOKUP($B6,'LISTA STARTOWA'!$A:$F,5,0)</f>
        <v>ŻAK</v>
      </c>
      <c r="F6" s="1" t="str">
        <f>MID(VLOOKUP($B6,'LISTA STARTOWA'!$A:$F,6,0),1,3)</f>
        <v>LUX</v>
      </c>
      <c r="G6" s="1">
        <v>12</v>
      </c>
      <c r="H6">
        <f>IF(RIGHT(D6,1)="A",1,0)</f>
        <v>0</v>
      </c>
      <c r="J6" s="2" t="s">
        <v>37</v>
      </c>
      <c r="K6" s="2" t="s">
        <v>184</v>
      </c>
      <c r="L6" s="2" t="s">
        <v>96</v>
      </c>
      <c r="M6" s="2" t="s">
        <v>38</v>
      </c>
      <c r="N6" s="2" t="s">
        <v>97</v>
      </c>
    </row>
    <row r="7" spans="1:14" x14ac:dyDescent="0.25">
      <c r="A7">
        <v>6</v>
      </c>
      <c r="B7" s="1">
        <v>74</v>
      </c>
      <c r="C7" s="3">
        <f t="shared" si="0"/>
        <v>0.08</v>
      </c>
      <c r="D7" s="1" t="str">
        <f>VLOOKUP($B7,'LISTA STARTOWA'!$A:$F,4,0)</f>
        <v>ŁUKASZ</v>
      </c>
      <c r="E7" s="1" t="str">
        <f>VLOOKUP($B7,'LISTA STARTOWA'!$A:$F,5,0)</f>
        <v>JURKOWSKI</v>
      </c>
      <c r="F7" s="1" t="str">
        <f>MID(VLOOKUP($B7,'LISTA STARTOWA'!$A:$F,6,0),1,3)</f>
        <v>ENE</v>
      </c>
      <c r="G7" s="1">
        <v>12</v>
      </c>
      <c r="H7">
        <f>IF(RIGHT(D7,1)="A",1,0)</f>
        <v>0</v>
      </c>
      <c r="J7" s="1" t="s">
        <v>6</v>
      </c>
      <c r="K7" s="1">
        <f>COUNTIF(F:F,J7)</f>
        <v>21</v>
      </c>
      <c r="L7" s="3">
        <f>+C2+C5+C6+C19</f>
        <v>0.37333333333333329</v>
      </c>
      <c r="M7" s="1">
        <f>SUMIF(F:F,J7,G:G)</f>
        <v>210</v>
      </c>
      <c r="N7" s="4">
        <f>M7/L7</f>
        <v>562.50000000000011</v>
      </c>
    </row>
    <row r="8" spans="1:14" x14ac:dyDescent="0.25">
      <c r="A8">
        <v>7</v>
      </c>
      <c r="B8" s="1">
        <v>19</v>
      </c>
      <c r="C8" s="3">
        <f t="shared" si="0"/>
        <v>9.3333333333333338E-2</v>
      </c>
      <c r="D8" s="1" t="str">
        <f>VLOOKUP($B8,'LISTA STARTOWA'!$A:$F,4,0)</f>
        <v xml:space="preserve">KRZYSZTOF </v>
      </c>
      <c r="E8" s="1" t="str">
        <f>VLOOKUP($B8,'LISTA STARTOWA'!$A:$F,5,0)</f>
        <v>WALDON</v>
      </c>
      <c r="F8" s="1" t="str">
        <f>MID(VLOOKUP($B8,'LISTA STARTOWA'!$A:$F,6,0),1,3)</f>
        <v>HRM</v>
      </c>
      <c r="G8" s="1">
        <v>12</v>
      </c>
      <c r="H8">
        <f>IF(RIGHT(D8,1)="A",1,0)</f>
        <v>0</v>
      </c>
      <c r="J8" s="1" t="s">
        <v>7</v>
      </c>
      <c r="K8" s="1">
        <f t="shared" ref="K8:K11" si="1">COUNTIF(F:F,J8)</f>
        <v>19</v>
      </c>
      <c r="L8" s="3">
        <f>C3+C7+C13+C16</f>
        <v>0.46666666666666667</v>
      </c>
      <c r="M8" s="1">
        <f>SUMIF(F:F,J8,G:G)</f>
        <v>219</v>
      </c>
      <c r="N8" s="4">
        <f t="shared" ref="N8:N11" si="2">M8/L8</f>
        <v>469.28571428571428</v>
      </c>
    </row>
    <row r="9" spans="1:14" x14ac:dyDescent="0.25">
      <c r="A9">
        <v>8</v>
      </c>
      <c r="B9" s="1">
        <v>12</v>
      </c>
      <c r="C9" s="3">
        <f t="shared" si="0"/>
        <v>0.10666666666666667</v>
      </c>
      <c r="D9" s="1" t="str">
        <f>VLOOKUP($B9,'LISTA STARTOWA'!$A:$F,4,0)</f>
        <v>ANDRZEJ</v>
      </c>
      <c r="E9" s="1" t="str">
        <f>VLOOKUP($B9,'LISTA STARTOWA'!$A:$F,5,0)</f>
        <v>WERESZCZAK</v>
      </c>
      <c r="F9" s="1" t="str">
        <f>MID(VLOOKUP($B9,'LISTA STARTOWA'!$A:$F,6,0),1,3)</f>
        <v>HRM</v>
      </c>
      <c r="G9" s="1">
        <v>12</v>
      </c>
      <c r="H9">
        <f>IF(RIGHT(D9,1)="A",1,0)</f>
        <v>0</v>
      </c>
      <c r="J9" s="1" t="s">
        <v>8</v>
      </c>
      <c r="K9" s="1">
        <f t="shared" si="1"/>
        <v>19</v>
      </c>
      <c r="L9" s="3">
        <f>C4+C8+C9+C10</f>
        <v>0.36</v>
      </c>
      <c r="M9" s="1">
        <f>SUMIF(F:F,J9,G:G)</f>
        <v>222</v>
      </c>
      <c r="N9" s="4">
        <f t="shared" si="2"/>
        <v>616.66666666666674</v>
      </c>
    </row>
    <row r="10" spans="1:14" x14ac:dyDescent="0.25">
      <c r="A10">
        <v>9</v>
      </c>
      <c r="B10" s="1">
        <v>61</v>
      </c>
      <c r="C10" s="3">
        <f t="shared" si="0"/>
        <v>0.12</v>
      </c>
      <c r="D10" s="1" t="str">
        <f>VLOOKUP($B10,'LISTA STARTOWA'!$A:$F,4,0)</f>
        <v>ALEKSANDER</v>
      </c>
      <c r="E10" s="1" t="str">
        <f>VLOOKUP($B10,'LISTA STARTOWA'!$A:$F,5,0)</f>
        <v>BARTECKI</v>
      </c>
      <c r="F10" s="1" t="str">
        <f>MID(VLOOKUP($B10,'LISTA STARTOWA'!$A:$F,6,0),1,3)</f>
        <v>HRM</v>
      </c>
      <c r="G10" s="1">
        <v>12</v>
      </c>
      <c r="H10">
        <f>IF(RIGHT(D10,1)="A",1,0)</f>
        <v>0</v>
      </c>
      <c r="J10" s="1" t="s">
        <v>9</v>
      </c>
      <c r="K10" s="1">
        <f t="shared" si="1"/>
        <v>9</v>
      </c>
      <c r="L10" s="3">
        <f>C30+C32+C33+C35</f>
        <v>1.6266666666666667</v>
      </c>
      <c r="M10" s="1">
        <f>SUMIF(F:F,J10,G:G)</f>
        <v>105</v>
      </c>
      <c r="N10" s="4">
        <f t="shared" si="2"/>
        <v>64.549180327868854</v>
      </c>
    </row>
    <row r="11" spans="1:14" x14ac:dyDescent="0.25">
      <c r="A11">
        <v>10</v>
      </c>
      <c r="B11" s="1">
        <v>85</v>
      </c>
      <c r="C11" s="3">
        <f t="shared" si="0"/>
        <v>0.13333333333333333</v>
      </c>
      <c r="D11" s="1" t="str">
        <f>VLOOKUP($B11,'LISTA STARTOWA'!$A:$F,4,0)</f>
        <v>ZBIGNIEW</v>
      </c>
      <c r="E11" s="1" t="str">
        <f>VLOOKUP($B11,'LISTA STARTOWA'!$A:$F,5,0)</f>
        <v>MARSZAŁKOWSKI</v>
      </c>
      <c r="F11" s="1" t="str">
        <f>MID(VLOOKUP($B11,'LISTA STARTOWA'!$A:$F,6,0),1,3)</f>
        <v>FOR</v>
      </c>
      <c r="G11" s="1">
        <v>12</v>
      </c>
      <c r="H11">
        <f>IF(RIGHT(D11,1)="A",1,0)</f>
        <v>0</v>
      </c>
      <c r="J11" s="1" t="s">
        <v>39</v>
      </c>
      <c r="K11" s="1">
        <f t="shared" si="1"/>
        <v>2</v>
      </c>
      <c r="L11" s="3">
        <f>C11+ C15+2</f>
        <v>2.3199999999999998</v>
      </c>
      <c r="M11" s="1">
        <f>SUMIF(F:F,J11,G:G)</f>
        <v>24</v>
      </c>
      <c r="N11" s="4">
        <f t="shared" si="2"/>
        <v>10.344827586206897</v>
      </c>
    </row>
    <row r="12" spans="1:14" x14ac:dyDescent="0.25">
      <c r="A12">
        <v>11</v>
      </c>
      <c r="B12" s="1">
        <v>57</v>
      </c>
      <c r="C12" s="3">
        <f t="shared" si="0"/>
        <v>0.14666666666666667</v>
      </c>
      <c r="D12" s="1" t="str">
        <f>VLOOKUP($B12,'LISTA STARTOWA'!$A:$F,4,0)</f>
        <v>MAREK</v>
      </c>
      <c r="E12" s="1" t="str">
        <f>VLOOKUP($B12,'LISTA STARTOWA'!$A:$F,5,0)</f>
        <v>JACKO</v>
      </c>
      <c r="F12" s="1" t="str">
        <f>MID(VLOOKUP($B12,'LISTA STARTOWA'!$A:$F,6,0),1,3)</f>
        <v>HRM</v>
      </c>
      <c r="G12" s="1">
        <v>12</v>
      </c>
      <c r="H12">
        <f>IF(RIGHT(D12,1)="A",1,0)</f>
        <v>0</v>
      </c>
    </row>
    <row r="13" spans="1:14" x14ac:dyDescent="0.25">
      <c r="A13">
        <v>12</v>
      </c>
      <c r="B13" s="1">
        <v>49</v>
      </c>
      <c r="C13" s="3">
        <f t="shared" si="0"/>
        <v>0.16</v>
      </c>
      <c r="D13" s="1" t="str">
        <f>VLOOKUP($B13,'LISTA STARTOWA'!$A:$F,4,0)</f>
        <v>MICHAŁ</v>
      </c>
      <c r="E13" s="1" t="str">
        <f>VLOOKUP($B13,'LISTA STARTOWA'!$A:$F,5,0)</f>
        <v>WALDON</v>
      </c>
      <c r="F13" s="1" t="str">
        <f>MID(VLOOKUP($B13,'LISTA STARTOWA'!$A:$F,6,0),1,3)</f>
        <v>HRM</v>
      </c>
      <c r="G13" s="1">
        <v>12</v>
      </c>
      <c r="H13">
        <f>IF(RIGHT(D13,1)="A",1,0)</f>
        <v>0</v>
      </c>
    </row>
    <row r="14" spans="1:14" x14ac:dyDescent="0.25">
      <c r="A14">
        <v>13</v>
      </c>
      <c r="B14" s="1">
        <v>24</v>
      </c>
      <c r="C14" s="3">
        <f t="shared" si="0"/>
        <v>0.17333333333333334</v>
      </c>
      <c r="D14" s="1" t="str">
        <f>VLOOKUP($B14,'LISTA STARTOWA'!$A:$F,4,0)</f>
        <v>ADAM</v>
      </c>
      <c r="E14" s="1" t="str">
        <f>VLOOKUP($B14,'LISTA STARTOWA'!$A:$F,5,0)</f>
        <v>SITKO</v>
      </c>
      <c r="F14" s="1" t="str">
        <f>MID(VLOOKUP($B14,'LISTA STARTOWA'!$A:$F,6,0),1,3)</f>
        <v>ENE</v>
      </c>
      <c r="G14" s="1">
        <v>12</v>
      </c>
      <c r="H14">
        <f>IF(RIGHT(D14,1)="A",1,0)</f>
        <v>0</v>
      </c>
    </row>
    <row r="15" spans="1:14" x14ac:dyDescent="0.25">
      <c r="A15">
        <v>14</v>
      </c>
      <c r="B15" s="1">
        <v>79</v>
      </c>
      <c r="C15" s="3">
        <f t="shared" si="0"/>
        <v>0.18666666666666668</v>
      </c>
      <c r="D15" s="1" t="str">
        <f>VLOOKUP($B15,'LISTA STARTOWA'!$A:$F,4,0)</f>
        <v>IRENEUSZ</v>
      </c>
      <c r="E15" s="1" t="str">
        <f>VLOOKUP($B15,'LISTA STARTOWA'!$A:$F,5,0)</f>
        <v>STACHOWSKI</v>
      </c>
      <c r="F15" s="1" t="str">
        <f>MID(VLOOKUP($B15,'LISTA STARTOWA'!$A:$F,6,0),1,3)</f>
        <v>FOR</v>
      </c>
      <c r="G15" s="1">
        <v>12</v>
      </c>
      <c r="H15">
        <f>IF(RIGHT(D15,1)="A",1,0)</f>
        <v>0</v>
      </c>
    </row>
    <row r="16" spans="1:14" x14ac:dyDescent="0.25">
      <c r="A16">
        <v>15</v>
      </c>
      <c r="B16" s="1">
        <v>16</v>
      </c>
      <c r="C16" s="3">
        <f t="shared" si="0"/>
        <v>0.2</v>
      </c>
      <c r="D16" s="1" t="str">
        <f>VLOOKUP($B16,'LISTA STARTOWA'!$A:$F,4,0)</f>
        <v>JACEK</v>
      </c>
      <c r="E16" s="1" t="str">
        <f>VLOOKUP($B16,'LISTA STARTOWA'!$A:$F,5,0)</f>
        <v>WEGNER</v>
      </c>
      <c r="F16" s="1" t="str">
        <f>MID(VLOOKUP($B16,'LISTA STARTOWA'!$A:$F,6,0),1,3)</f>
        <v>ENE</v>
      </c>
      <c r="G16" s="1">
        <v>12</v>
      </c>
      <c r="H16">
        <f>IF(RIGHT(D16,1)="A",1,0)</f>
        <v>0</v>
      </c>
    </row>
    <row r="17" spans="1:8" x14ac:dyDescent="0.25">
      <c r="A17">
        <v>16</v>
      </c>
      <c r="B17" s="1">
        <v>86</v>
      </c>
      <c r="C17" s="3">
        <f t="shared" si="0"/>
        <v>0.21333333333333335</v>
      </c>
      <c r="D17" s="1" t="str">
        <f>VLOOKUP($B17,'LISTA STARTOWA'!$A:$F,4,0)</f>
        <v>MICHAŁ</v>
      </c>
      <c r="E17" s="1" t="str">
        <f>VLOOKUP($B17,'LISTA STARTOWA'!$A:$F,5,0)</f>
        <v>DE SAS TOPOLNICKI</v>
      </c>
      <c r="F17" s="1" t="str">
        <f>MID(VLOOKUP($B17,'LISTA STARTOWA'!$A:$F,6,0),1,3)</f>
        <v>ENE</v>
      </c>
      <c r="G17" s="1">
        <v>12</v>
      </c>
      <c r="H17">
        <f>IF(RIGHT(D17,1)="A",1,0)</f>
        <v>0</v>
      </c>
    </row>
    <row r="18" spans="1:8" x14ac:dyDescent="0.25">
      <c r="A18">
        <v>17</v>
      </c>
      <c r="B18" s="1">
        <v>67</v>
      </c>
      <c r="C18" s="3">
        <f t="shared" si="0"/>
        <v>0.22666666666666666</v>
      </c>
      <c r="D18" s="1" t="str">
        <f>VLOOKUP($B18,'LISTA STARTOWA'!$A:$F,4,0)</f>
        <v>JACEK</v>
      </c>
      <c r="E18" s="1" t="str">
        <f>VLOOKUP($B18,'LISTA STARTOWA'!$A:$F,5,0)</f>
        <v>JANUS</v>
      </c>
      <c r="F18" s="1" t="str">
        <f>MID(VLOOKUP($B18,'LISTA STARTOWA'!$A:$F,6,0),1,3)</f>
        <v>HRM</v>
      </c>
      <c r="G18" s="1">
        <v>12</v>
      </c>
      <c r="H18">
        <f>IF(RIGHT(D18,1)="A",1,0)</f>
        <v>0</v>
      </c>
    </row>
    <row r="19" spans="1:8" x14ac:dyDescent="0.25">
      <c r="A19">
        <v>18</v>
      </c>
      <c r="B19" s="1">
        <v>43</v>
      </c>
      <c r="C19" s="3">
        <f t="shared" si="0"/>
        <v>0.24</v>
      </c>
      <c r="D19" s="1" t="str">
        <f>VLOOKUP($B19,'LISTA STARTOWA'!$A:$F,4,0)</f>
        <v>MARCIN</v>
      </c>
      <c r="E19" s="1" t="str">
        <f>VLOOKUP($B19,'LISTA STARTOWA'!$A:$F,5,0)</f>
        <v>MENŻYK</v>
      </c>
      <c r="F19" s="1" t="str">
        <f>MID(VLOOKUP($B19,'LISTA STARTOWA'!$A:$F,6,0),1,3)</f>
        <v>LUX</v>
      </c>
      <c r="G19" s="1">
        <v>12</v>
      </c>
      <c r="H19">
        <f>IF(RIGHT(D19,1)="A",1,0)</f>
        <v>0</v>
      </c>
    </row>
    <row r="20" spans="1:8" x14ac:dyDescent="0.25">
      <c r="A20">
        <v>19</v>
      </c>
      <c r="B20" s="1">
        <v>87</v>
      </c>
      <c r="C20" s="3">
        <f t="shared" si="0"/>
        <v>0.25333333333333335</v>
      </c>
      <c r="D20" s="1" t="str">
        <f>VLOOKUP($B20,'LISTA STARTOWA'!$A:$F,4,0)</f>
        <v>TOMASZ</v>
      </c>
      <c r="E20" s="1" t="str">
        <f>VLOOKUP($B20,'LISTA STARTOWA'!$A:$F,5,0)</f>
        <v>WIŚNIEWSKI</v>
      </c>
      <c r="F20" s="1" t="str">
        <f>MID(VLOOKUP($B20,'LISTA STARTOWA'!$A:$F,6,0),1,3)</f>
        <v>ENE</v>
      </c>
      <c r="G20" s="1">
        <v>12</v>
      </c>
      <c r="H20">
        <f>IF(RIGHT(D20,1)="A",1,0)</f>
        <v>0</v>
      </c>
    </row>
    <row r="21" spans="1:8" x14ac:dyDescent="0.25">
      <c r="A21">
        <v>20</v>
      </c>
      <c r="B21" s="1">
        <v>2</v>
      </c>
      <c r="C21" s="3">
        <f t="shared" si="0"/>
        <v>0.26666666666666666</v>
      </c>
      <c r="D21" s="1" t="str">
        <f>VLOOKUP($B21,'LISTA STARTOWA'!$A:$F,4,0)</f>
        <v>MICHAŁ</v>
      </c>
      <c r="E21" s="1" t="str">
        <f>VLOOKUP($B21,'LISTA STARTOWA'!$A:$F,5,0)</f>
        <v>TOMAN</v>
      </c>
      <c r="F21" s="1" t="str">
        <f>MID(VLOOKUP($B21,'LISTA STARTOWA'!$A:$F,6,0),1,3)</f>
        <v>LUX</v>
      </c>
      <c r="G21" s="1">
        <v>12</v>
      </c>
      <c r="H21">
        <f>IF(RIGHT(D21,1)="A",1,0)</f>
        <v>0</v>
      </c>
    </row>
    <row r="22" spans="1:8" x14ac:dyDescent="0.25">
      <c r="A22">
        <v>21</v>
      </c>
      <c r="B22" s="1">
        <v>48</v>
      </c>
      <c r="C22" s="3">
        <f t="shared" si="0"/>
        <v>0.28000000000000003</v>
      </c>
      <c r="D22" s="1" t="str">
        <f>VLOOKUP($B22,'LISTA STARTOWA'!$A:$F,4,0)</f>
        <v>MARIUSZ</v>
      </c>
      <c r="E22" s="1" t="str">
        <f>VLOOKUP($B22,'LISTA STARTOWA'!$A:$F,5,0)</f>
        <v>SKOWROŃSKI</v>
      </c>
      <c r="F22" s="1" t="str">
        <f>MID(VLOOKUP($B22,'LISTA STARTOWA'!$A:$F,6,0),1,3)</f>
        <v>LUX</v>
      </c>
      <c r="G22" s="1">
        <v>12</v>
      </c>
      <c r="H22">
        <f>IF(RIGHT(D22,1)="A",1,0)</f>
        <v>0</v>
      </c>
    </row>
    <row r="23" spans="1:8" x14ac:dyDescent="0.25">
      <c r="A23">
        <v>22</v>
      </c>
      <c r="B23" s="1">
        <v>88</v>
      </c>
      <c r="C23" s="3">
        <f t="shared" si="0"/>
        <v>0.29333333333333333</v>
      </c>
      <c r="D23" s="1" t="str">
        <f>VLOOKUP($B23,'LISTA STARTOWA'!$A:$F,4,0)</f>
        <v>KRZYSZTOF</v>
      </c>
      <c r="E23" s="1" t="str">
        <f>VLOOKUP($B23,'LISTA STARTOWA'!$A:$F,5,0)</f>
        <v>PTAK</v>
      </c>
      <c r="F23" s="1" t="str">
        <f>MID(VLOOKUP($B23,'LISTA STARTOWA'!$A:$F,6,0),1,3)</f>
        <v>HRM</v>
      </c>
      <c r="G23" s="1">
        <v>12</v>
      </c>
      <c r="H23">
        <f>IF(RIGHT(D23,1)="A",1,0)</f>
        <v>0</v>
      </c>
    </row>
    <row r="24" spans="1:8" x14ac:dyDescent="0.25">
      <c r="A24">
        <v>23</v>
      </c>
      <c r="B24" s="1">
        <v>89</v>
      </c>
      <c r="C24" s="3">
        <f t="shared" si="0"/>
        <v>0.30666666666666664</v>
      </c>
      <c r="D24" s="1" t="str">
        <f>VLOOKUP($B24,'LISTA STARTOWA'!$A:$F,4,0)</f>
        <v>TOMASZ</v>
      </c>
      <c r="E24" s="1" t="str">
        <f>VLOOKUP($B24,'LISTA STARTOWA'!$A:$F,5,0)</f>
        <v>TAJAK</v>
      </c>
      <c r="F24" s="1" t="str">
        <f>MID(VLOOKUP($B24,'LISTA STARTOWA'!$A:$F,6,0),1,3)</f>
        <v>HRM</v>
      </c>
      <c r="G24" s="1">
        <v>12</v>
      </c>
      <c r="H24">
        <f>IF(RIGHT(D24,1)="A",1,0)</f>
        <v>0</v>
      </c>
    </row>
    <row r="25" spans="1:8" x14ac:dyDescent="0.25">
      <c r="A25">
        <v>24</v>
      </c>
      <c r="B25" s="1">
        <v>21</v>
      </c>
      <c r="C25" s="3">
        <f t="shared" si="0"/>
        <v>0.32</v>
      </c>
      <c r="D25" s="1" t="str">
        <f>VLOOKUP($B25,'LISTA STARTOWA'!$A:$F,4,0)</f>
        <v>ANDRZEJ</v>
      </c>
      <c r="E25" s="1" t="str">
        <f>VLOOKUP($B25,'LISTA STARTOWA'!$A:$F,5,0)</f>
        <v>TOMAN</v>
      </c>
      <c r="F25" s="1" t="str">
        <f>MID(VLOOKUP($B25,'LISTA STARTOWA'!$A:$F,6,0),1,3)</f>
        <v>LUX</v>
      </c>
      <c r="G25" s="1">
        <v>12</v>
      </c>
      <c r="H25">
        <f>IF(RIGHT(D25,1)="A",1,0)</f>
        <v>0</v>
      </c>
    </row>
    <row r="26" spans="1:8" x14ac:dyDescent="0.25">
      <c r="A26">
        <v>25</v>
      </c>
      <c r="B26" s="1">
        <v>28</v>
      </c>
      <c r="C26" s="3">
        <f t="shared" ref="C26:C76" si="3">A25/MAX(A:A)</f>
        <v>0.32</v>
      </c>
      <c r="D26" s="1" t="str">
        <f>VLOOKUP($B26,'LISTA STARTOWA'!$A:$F,4,0)</f>
        <v>WIOLETA</v>
      </c>
      <c r="E26" s="1" t="str">
        <f>VLOOKUP($B26,'LISTA STARTOWA'!$A:$F,5,0)</f>
        <v>BRYCHCY</v>
      </c>
      <c r="F26" s="1" t="str">
        <f>MID(VLOOKUP($B26,'LISTA STARTOWA'!$A:$F,6,0),1,3)</f>
        <v>ENE</v>
      </c>
      <c r="G26" s="1">
        <v>12</v>
      </c>
      <c r="H26">
        <f>IF(RIGHT(D26,1)="A",1,0)</f>
        <v>1</v>
      </c>
    </row>
    <row r="27" spans="1:8" x14ac:dyDescent="0.25">
      <c r="A27">
        <v>26</v>
      </c>
      <c r="B27" s="1">
        <v>90</v>
      </c>
      <c r="C27" s="3">
        <f t="shared" si="3"/>
        <v>0.33333333333333331</v>
      </c>
      <c r="D27" s="1" t="str">
        <f>VLOOKUP($B27,'LISTA STARTOWA'!$A:$F,4,0)</f>
        <v>JACEK</v>
      </c>
      <c r="E27" s="1" t="str">
        <f>VLOOKUP($B27,'LISTA STARTOWA'!$A:$F,5,0)</f>
        <v>BASEK</v>
      </c>
      <c r="F27" s="1" t="str">
        <f>MID(VLOOKUP($B27,'LISTA STARTOWA'!$A:$F,6,0),1,3)</f>
        <v>HRM</v>
      </c>
      <c r="G27" s="1">
        <v>12</v>
      </c>
      <c r="H27">
        <f>IF(RIGHT(D27,1)="A",1,0)</f>
        <v>0</v>
      </c>
    </row>
    <row r="28" spans="1:8" x14ac:dyDescent="0.25">
      <c r="A28">
        <v>27</v>
      </c>
      <c r="B28" s="1">
        <v>82</v>
      </c>
      <c r="C28" s="3">
        <f t="shared" si="3"/>
        <v>0.34666666666666668</v>
      </c>
      <c r="D28" s="1" t="str">
        <f>VLOOKUP($B28,'LISTA STARTOWA'!$A:$F,4,0)</f>
        <v>SŁAWOMIR</v>
      </c>
      <c r="E28" s="1" t="str">
        <f>VLOOKUP($B28,'LISTA STARTOWA'!$A:$F,5,0)</f>
        <v>FILAK</v>
      </c>
      <c r="F28" s="1" t="str">
        <f>MID(VLOOKUP($B28,'LISTA STARTOWA'!$A:$F,6,0),1,3)</f>
        <v>HRM</v>
      </c>
      <c r="G28" s="1">
        <v>12</v>
      </c>
      <c r="H28">
        <f>IF(RIGHT(D28,1)="A",1,0)</f>
        <v>0</v>
      </c>
    </row>
    <row r="29" spans="1:8" x14ac:dyDescent="0.25">
      <c r="A29">
        <v>28</v>
      </c>
      <c r="B29" s="1">
        <v>59</v>
      </c>
      <c r="C29" s="3">
        <f t="shared" si="3"/>
        <v>0.36</v>
      </c>
      <c r="D29" s="1" t="str">
        <f>VLOOKUP($B29,'LISTA STARTOWA'!$A:$F,4,0)</f>
        <v>EDYTA</v>
      </c>
      <c r="E29" s="1" t="str">
        <f>VLOOKUP($B29,'LISTA STARTOWA'!$A:$F,5,0)</f>
        <v>RUTKOWSKA</v>
      </c>
      <c r="F29" s="1" t="str">
        <f>MID(VLOOKUP($B29,'LISTA STARTOWA'!$A:$F,6,0),1,3)</f>
        <v>HRM</v>
      </c>
      <c r="G29" s="1">
        <v>12</v>
      </c>
      <c r="H29">
        <f>IF(RIGHT(D29,1)="A",1,0)</f>
        <v>1</v>
      </c>
    </row>
    <row r="30" spans="1:8" x14ac:dyDescent="0.25">
      <c r="A30">
        <v>29</v>
      </c>
      <c r="B30" s="1">
        <v>37</v>
      </c>
      <c r="C30" s="3">
        <f t="shared" si="3"/>
        <v>0.37333333333333335</v>
      </c>
      <c r="D30" s="1" t="str">
        <f>VLOOKUP($B30,'LISTA STARTOWA'!$A:$F,4,0)</f>
        <v>ANDRZEJ</v>
      </c>
      <c r="E30" s="1" t="str">
        <f>VLOOKUP($B30,'LISTA STARTOWA'!$A:$F,5,0)</f>
        <v>FLORECKI</v>
      </c>
      <c r="F30" s="1" t="str">
        <f>MID(VLOOKUP($B30,'LISTA STARTOWA'!$A:$F,6,0),1,3)</f>
        <v>PĘD</v>
      </c>
      <c r="G30" s="1">
        <v>12</v>
      </c>
      <c r="H30">
        <f>IF(RIGHT(D30,1)="A",1,0)</f>
        <v>0</v>
      </c>
    </row>
    <row r="31" spans="1:8" x14ac:dyDescent="0.25">
      <c r="A31">
        <v>30</v>
      </c>
      <c r="B31" s="1">
        <v>36</v>
      </c>
      <c r="C31" s="3">
        <f t="shared" si="3"/>
        <v>0.38666666666666666</v>
      </c>
      <c r="D31" s="1" t="str">
        <f>VLOOKUP($B31,'LISTA STARTOWA'!$A:$F,4,0)</f>
        <v>MARCIN</v>
      </c>
      <c r="E31" s="1" t="str">
        <f>VLOOKUP($B31,'LISTA STARTOWA'!$A:$F,5,0)</f>
        <v>FORAJTER</v>
      </c>
      <c r="F31" s="1" t="str">
        <f>MID(VLOOKUP($B31,'LISTA STARTOWA'!$A:$F,6,0),1,3)</f>
        <v>LUX</v>
      </c>
      <c r="G31" s="1">
        <v>12</v>
      </c>
      <c r="H31">
        <f>IF(RIGHT(D31,1)="A",1,0)</f>
        <v>0</v>
      </c>
    </row>
    <row r="32" spans="1:8" x14ac:dyDescent="0.25">
      <c r="A32">
        <v>31</v>
      </c>
      <c r="B32" s="1">
        <v>9</v>
      </c>
      <c r="C32" s="3">
        <f t="shared" si="3"/>
        <v>0.4</v>
      </c>
      <c r="D32" s="1" t="str">
        <f>VLOOKUP($B32,'LISTA STARTOWA'!$A:$F,4,0)</f>
        <v>PIOTR</v>
      </c>
      <c r="E32" s="1" t="str">
        <f>VLOOKUP($B32,'LISTA STARTOWA'!$A:$F,5,0)</f>
        <v>PACUŁA</v>
      </c>
      <c r="F32" s="1" t="str">
        <f>MID(VLOOKUP($B32,'LISTA STARTOWA'!$A:$F,6,0),1,3)</f>
        <v>PĘD</v>
      </c>
      <c r="G32" s="1">
        <v>12</v>
      </c>
      <c r="H32">
        <f>IF(RIGHT(D32,1)="A",1,0)</f>
        <v>0</v>
      </c>
    </row>
    <row r="33" spans="1:8" x14ac:dyDescent="0.25">
      <c r="A33">
        <v>32</v>
      </c>
      <c r="B33" s="1">
        <v>91</v>
      </c>
      <c r="C33" s="3">
        <f t="shared" si="3"/>
        <v>0.41333333333333333</v>
      </c>
      <c r="D33" s="1" t="str">
        <f>VLOOKUP($B33,'LISTA STARTOWA'!$A:$F,4,0)</f>
        <v>ANDRZEJ</v>
      </c>
      <c r="E33" s="1" t="str">
        <f>VLOOKUP($B33,'LISTA STARTOWA'!$A:$F,5,0)</f>
        <v>PACUŁA</v>
      </c>
      <c r="F33" s="1" t="str">
        <f>MID(VLOOKUP($B33,'LISTA STARTOWA'!$A:$F,6,0),1,3)</f>
        <v>PĘD</v>
      </c>
      <c r="G33" s="1">
        <v>12</v>
      </c>
      <c r="H33">
        <f>IF(RIGHT(D33,1)="A",1,0)</f>
        <v>0</v>
      </c>
    </row>
    <row r="34" spans="1:8" x14ac:dyDescent="0.25">
      <c r="A34">
        <v>33</v>
      </c>
      <c r="B34" s="1">
        <v>20</v>
      </c>
      <c r="C34" s="3">
        <f t="shared" si="3"/>
        <v>0.42666666666666669</v>
      </c>
      <c r="D34" s="1" t="str">
        <f>VLOOKUP($B34,'LISTA STARTOWA'!$A:$F,4,0)</f>
        <v>MARCIN</v>
      </c>
      <c r="E34" s="1" t="str">
        <f>VLOOKUP($B34,'LISTA STARTOWA'!$A:$F,5,0)</f>
        <v>WALDON</v>
      </c>
      <c r="F34" s="1" t="str">
        <f>MID(VLOOKUP($B34,'LISTA STARTOWA'!$A:$F,6,0),1,3)</f>
        <v>HRM</v>
      </c>
      <c r="G34" s="1">
        <v>12</v>
      </c>
      <c r="H34">
        <f>IF(RIGHT(D34,1)="A",1,0)</f>
        <v>0</v>
      </c>
    </row>
    <row r="35" spans="1:8" x14ac:dyDescent="0.25">
      <c r="A35">
        <v>34</v>
      </c>
      <c r="B35" s="1">
        <v>92</v>
      </c>
      <c r="C35" s="3">
        <f t="shared" si="3"/>
        <v>0.44</v>
      </c>
      <c r="D35" s="1" t="str">
        <f>VLOOKUP($B35,'LISTA STARTOWA'!$A:$F,4,0)</f>
        <v>JACEK</v>
      </c>
      <c r="E35" s="1" t="str">
        <f>VLOOKUP($B35,'LISTA STARTOWA'!$A:$F,5,0)</f>
        <v>OLSZEWSKI</v>
      </c>
      <c r="F35" s="1" t="str">
        <f>MID(VLOOKUP($B35,'LISTA STARTOWA'!$A:$F,6,0),1,3)</f>
        <v>PĘD</v>
      </c>
      <c r="G35" s="1">
        <v>12</v>
      </c>
      <c r="H35">
        <f>IF(RIGHT(D35,1)="A",1,0)</f>
        <v>0</v>
      </c>
    </row>
    <row r="36" spans="1:8" x14ac:dyDescent="0.25">
      <c r="A36">
        <v>35</v>
      </c>
      <c r="B36" s="1">
        <v>53</v>
      </c>
      <c r="C36" s="3">
        <f t="shared" si="3"/>
        <v>0.45333333333333331</v>
      </c>
      <c r="D36" s="1" t="str">
        <f>VLOOKUP($B36,'LISTA STARTOWA'!$A:$F,4,0)</f>
        <v>ROBERT</v>
      </c>
      <c r="E36" s="1" t="str">
        <f>VLOOKUP($B36,'LISTA STARTOWA'!$A:$F,5,0)</f>
        <v>ZEGZUŁA</v>
      </c>
      <c r="F36" s="1" t="str">
        <f>MID(VLOOKUP($B36,'LISTA STARTOWA'!$A:$F,6,0),1,3)</f>
        <v>HRM</v>
      </c>
      <c r="G36" s="1">
        <v>12</v>
      </c>
      <c r="H36">
        <f>IF(RIGHT(D36,1)="A",1,0)</f>
        <v>0</v>
      </c>
    </row>
    <row r="37" spans="1:8" x14ac:dyDescent="0.25">
      <c r="A37">
        <v>36</v>
      </c>
      <c r="B37" s="1">
        <v>56</v>
      </c>
      <c r="C37" s="3">
        <f t="shared" si="3"/>
        <v>0.46666666666666667</v>
      </c>
      <c r="D37" s="1" t="str">
        <f>VLOOKUP($B37,'LISTA STARTOWA'!$A:$F,4,0)</f>
        <v>EWA</v>
      </c>
      <c r="E37" s="1" t="str">
        <f>VLOOKUP($B37,'LISTA STARTOWA'!$A:$F,5,0)</f>
        <v>KAŁUS</v>
      </c>
      <c r="F37" s="1" t="str">
        <f>MID(VLOOKUP($B37,'LISTA STARTOWA'!$A:$F,6,0),1,3)</f>
        <v>HRM</v>
      </c>
      <c r="G37" s="1">
        <v>12</v>
      </c>
      <c r="H37">
        <f>IF(RIGHT(D37,1)="A",1,0)</f>
        <v>1</v>
      </c>
    </row>
    <row r="38" spans="1:8" x14ac:dyDescent="0.25">
      <c r="A38">
        <v>37</v>
      </c>
      <c r="B38" s="1">
        <v>33</v>
      </c>
      <c r="C38" s="3">
        <f t="shared" si="3"/>
        <v>0.48</v>
      </c>
      <c r="D38" s="1" t="str">
        <f>VLOOKUP($B38,'LISTA STARTOWA'!$A:$F,4,0)</f>
        <v>JOANNA</v>
      </c>
      <c r="E38" s="1" t="str">
        <f>VLOOKUP($B38,'LISTA STARTOWA'!$A:$F,5,0)</f>
        <v>FOJCIK</v>
      </c>
      <c r="F38" s="1" t="str">
        <f>MID(VLOOKUP($B38,'LISTA STARTOWA'!$A:$F,6,0),1,3)</f>
        <v>ENE</v>
      </c>
      <c r="G38" s="1">
        <v>12</v>
      </c>
      <c r="H38">
        <f>IF(RIGHT(D38,1)="A",1,0)</f>
        <v>1</v>
      </c>
    </row>
    <row r="39" spans="1:8" x14ac:dyDescent="0.25">
      <c r="A39">
        <v>38</v>
      </c>
      <c r="B39" s="1">
        <v>32</v>
      </c>
      <c r="C39" s="3">
        <f t="shared" si="3"/>
        <v>0.49333333333333335</v>
      </c>
      <c r="D39" s="1" t="str">
        <f>VLOOKUP($B39,'LISTA STARTOWA'!$A:$F,4,0)</f>
        <v>DARIUSZ</v>
      </c>
      <c r="E39" s="1" t="str">
        <f>VLOOKUP($B39,'LISTA STARTOWA'!$A:$F,5,0)</f>
        <v>PFEIFER</v>
      </c>
      <c r="F39" s="1" t="str">
        <f>MID(VLOOKUP($B39,'LISTA STARTOWA'!$A:$F,6,0),1,3)</f>
        <v>ENE</v>
      </c>
      <c r="G39" s="1">
        <v>12</v>
      </c>
      <c r="H39">
        <f>IF(RIGHT(D39,1)="A",1,0)</f>
        <v>0</v>
      </c>
    </row>
    <row r="40" spans="1:8" x14ac:dyDescent="0.25">
      <c r="A40">
        <v>39</v>
      </c>
      <c r="B40" s="1">
        <v>27</v>
      </c>
      <c r="C40" s="3">
        <f t="shared" si="3"/>
        <v>0.50666666666666671</v>
      </c>
      <c r="D40" s="1" t="str">
        <f>VLOOKUP($B40,'LISTA STARTOWA'!$A:$F,4,0)</f>
        <v>ANNA</v>
      </c>
      <c r="E40" s="1" t="str">
        <f>VLOOKUP($B40,'LISTA STARTOWA'!$A:$F,5,0)</f>
        <v>KOCIELSKA</v>
      </c>
      <c r="F40" s="1" t="str">
        <f>MID(VLOOKUP($B40,'LISTA STARTOWA'!$A:$F,6,0),1,3)</f>
        <v>PĘD</v>
      </c>
      <c r="G40" s="1">
        <v>12</v>
      </c>
      <c r="H40">
        <f>IF(RIGHT(D40,1)="A",1,0)</f>
        <v>1</v>
      </c>
    </row>
    <row r="41" spans="1:8" x14ac:dyDescent="0.25">
      <c r="A41">
        <v>40</v>
      </c>
      <c r="B41" s="1">
        <v>93</v>
      </c>
      <c r="C41" s="3">
        <f t="shared" si="3"/>
        <v>0.52</v>
      </c>
      <c r="D41" s="1" t="str">
        <f>VLOOKUP($B41,'LISTA STARTOWA'!$A:$F,4,0)</f>
        <v>SZYMON</v>
      </c>
      <c r="E41" s="1" t="str">
        <f>VLOOKUP($B41,'LISTA STARTOWA'!$A:$F,5,0)</f>
        <v>WINKLER</v>
      </c>
      <c r="F41" s="1" t="str">
        <f>MID(VLOOKUP($B41,'LISTA STARTOWA'!$A:$F,6,0),1,3)</f>
        <v>ENE</v>
      </c>
      <c r="G41" s="1">
        <v>12</v>
      </c>
      <c r="H41">
        <f>IF(RIGHT(D41,1)="A",1,0)</f>
        <v>0</v>
      </c>
    </row>
    <row r="42" spans="1:8" x14ac:dyDescent="0.25">
      <c r="A42">
        <v>41</v>
      </c>
      <c r="B42" s="1">
        <v>94</v>
      </c>
      <c r="C42" s="3">
        <f t="shared" si="3"/>
        <v>0.53333333333333333</v>
      </c>
      <c r="D42" s="1" t="str">
        <f>VLOOKUP($B42,'LISTA STARTOWA'!$A:$F,4,0)</f>
        <v>MIROSŁAW</v>
      </c>
      <c r="E42" s="1" t="str">
        <f>VLOOKUP($B42,'LISTA STARTOWA'!$A:$F,5,0)</f>
        <v>BIAŁOWĄS</v>
      </c>
      <c r="F42" s="1" t="str">
        <f>MID(VLOOKUP($B42,'LISTA STARTOWA'!$A:$F,6,0),1,3)</f>
        <v>ENE</v>
      </c>
      <c r="G42" s="1">
        <v>12</v>
      </c>
      <c r="H42">
        <f>IF(RIGHT(D42,1)="A",1,0)</f>
        <v>0</v>
      </c>
    </row>
    <row r="43" spans="1:8" x14ac:dyDescent="0.25">
      <c r="A43">
        <v>42</v>
      </c>
      <c r="B43" s="1">
        <v>95</v>
      </c>
      <c r="C43" s="3">
        <f t="shared" si="3"/>
        <v>0.54666666666666663</v>
      </c>
      <c r="D43" s="1" t="str">
        <f>VLOOKUP($B43,'LISTA STARTOWA'!$A:$F,4,0)</f>
        <v>GRZEGORZ</v>
      </c>
      <c r="E43" s="1" t="str">
        <f>VLOOKUP($B43,'LISTA STARTOWA'!$A:$F,5,0)</f>
        <v>SURMAN</v>
      </c>
      <c r="F43" s="1" t="str">
        <f>MID(VLOOKUP($B43,'LISTA STARTOWA'!$A:$F,6,0),1,3)</f>
        <v>ENE</v>
      </c>
      <c r="G43" s="1">
        <v>12</v>
      </c>
      <c r="H43">
        <f>IF(RIGHT(D43,1)="A",1,0)</f>
        <v>0</v>
      </c>
    </row>
    <row r="44" spans="1:8" x14ac:dyDescent="0.25">
      <c r="A44">
        <v>43</v>
      </c>
      <c r="B44" s="1">
        <v>11</v>
      </c>
      <c r="C44" s="3">
        <f t="shared" si="3"/>
        <v>0.56000000000000005</v>
      </c>
      <c r="D44" s="1" t="str">
        <f>VLOOKUP($B44,'LISTA STARTOWA'!$A:$F,4,0)</f>
        <v>PIOTR</v>
      </c>
      <c r="E44" s="1" t="str">
        <f>VLOOKUP($B44,'LISTA STARTOWA'!$A:$F,5,0)</f>
        <v>KORZUSZNIK</v>
      </c>
      <c r="F44" s="1" t="str">
        <f>MID(VLOOKUP($B44,'LISTA STARTOWA'!$A:$F,6,0),1,3)</f>
        <v>LUX</v>
      </c>
      <c r="G44" s="1">
        <v>12</v>
      </c>
      <c r="H44">
        <f>IF(RIGHT(D44,1)="A",1,0)</f>
        <v>0</v>
      </c>
    </row>
    <row r="45" spans="1:8" x14ac:dyDescent="0.25">
      <c r="A45">
        <v>44</v>
      </c>
      <c r="B45" s="1">
        <v>13</v>
      </c>
      <c r="C45" s="3">
        <f t="shared" si="3"/>
        <v>0.57333333333333336</v>
      </c>
      <c r="D45" s="1" t="str">
        <f>VLOOKUP($B45,'LISTA STARTOWA'!$A:$F,4,0)</f>
        <v>GRZEGORZ</v>
      </c>
      <c r="E45" s="1" t="str">
        <f>VLOOKUP($B45,'LISTA STARTOWA'!$A:$F,5,0)</f>
        <v>WNUK</v>
      </c>
      <c r="F45" s="1" t="str">
        <f>MID(VLOOKUP($B45,'LISTA STARTOWA'!$A:$F,6,0),1,3)</f>
        <v>ENE</v>
      </c>
      <c r="G45" s="1">
        <v>12</v>
      </c>
      <c r="H45">
        <f>IF(RIGHT(D45,1)="A",1,0)</f>
        <v>0</v>
      </c>
    </row>
    <row r="46" spans="1:8" x14ac:dyDescent="0.25">
      <c r="A46">
        <v>45</v>
      </c>
      <c r="B46" s="1">
        <v>70</v>
      </c>
      <c r="C46" s="3">
        <f t="shared" si="3"/>
        <v>0.58666666666666667</v>
      </c>
      <c r="D46" s="1" t="str">
        <f>VLOOKUP($B46,'LISTA STARTOWA'!$A:$F,4,0)</f>
        <v>SABINA</v>
      </c>
      <c r="E46" s="1" t="str">
        <f>VLOOKUP($B46,'LISTA STARTOWA'!$A:$F,5,0)</f>
        <v>BARTECKA</v>
      </c>
      <c r="F46" s="1" t="str">
        <f>MID(VLOOKUP($B46,'LISTA STARTOWA'!$A:$F,6,0),1,3)</f>
        <v>HRM</v>
      </c>
      <c r="G46" s="1">
        <v>12</v>
      </c>
      <c r="H46">
        <f>IF(RIGHT(D46,1)="A",1,0)</f>
        <v>1</v>
      </c>
    </row>
    <row r="47" spans="1:8" x14ac:dyDescent="0.25">
      <c r="A47">
        <v>46</v>
      </c>
      <c r="B47" s="1">
        <v>96</v>
      </c>
      <c r="C47" s="3">
        <f t="shared" si="3"/>
        <v>0.6</v>
      </c>
      <c r="D47" s="1" t="str">
        <f>VLOOKUP($B47,'LISTA STARTOWA'!$A:$F,4,0)</f>
        <v>JAROSŁAW</v>
      </c>
      <c r="E47" s="1" t="str">
        <f>VLOOKUP($B47,'LISTA STARTOWA'!$A:$F,5,0)</f>
        <v>DZIEMIDOWICZ</v>
      </c>
      <c r="F47" s="1" t="str">
        <f>MID(VLOOKUP($B47,'LISTA STARTOWA'!$A:$F,6,0),1,3)</f>
        <v>ENE</v>
      </c>
      <c r="G47" s="1">
        <v>12</v>
      </c>
      <c r="H47">
        <f>IF(RIGHT(D47,1)="A",1,0)</f>
        <v>0</v>
      </c>
    </row>
    <row r="48" spans="1:8" x14ac:dyDescent="0.25">
      <c r="A48">
        <v>47</v>
      </c>
      <c r="B48" s="1">
        <v>97</v>
      </c>
      <c r="C48" s="3">
        <f t="shared" si="3"/>
        <v>0.61333333333333329</v>
      </c>
      <c r="D48" s="1" t="str">
        <f>VLOOKUP($B48,'LISTA STARTOWA'!$A:$F,4,0)</f>
        <v>MONIKA</v>
      </c>
      <c r="E48" s="1" t="str">
        <f>VLOOKUP($B48,'LISTA STARTOWA'!$A:$F,5,0)</f>
        <v>WŁOSZCZAK</v>
      </c>
      <c r="F48" s="1" t="str">
        <f>MID(VLOOKUP($B48,'LISTA STARTOWA'!$A:$F,6,0),1,3)</f>
        <v>HRM</v>
      </c>
      <c r="G48" s="1">
        <v>12</v>
      </c>
      <c r="H48">
        <f>IF(RIGHT(D48,1)="A",1,0)</f>
        <v>1</v>
      </c>
    </row>
    <row r="49" spans="1:8" x14ac:dyDescent="0.25">
      <c r="A49">
        <v>48</v>
      </c>
      <c r="B49" s="1">
        <v>64</v>
      </c>
      <c r="C49" s="3">
        <f t="shared" si="3"/>
        <v>0.62666666666666671</v>
      </c>
      <c r="D49" s="1" t="str">
        <f>VLOOKUP($B49,'LISTA STARTOWA'!$A:$F,4,0)</f>
        <v>DOROTA</v>
      </c>
      <c r="E49" s="1" t="str">
        <f>VLOOKUP($B49,'LISTA STARTOWA'!$A:$F,5,0)</f>
        <v>WALDON</v>
      </c>
      <c r="F49" s="1" t="str">
        <f>MID(VLOOKUP($B49,'LISTA STARTOWA'!$A:$F,6,0),1,3)</f>
        <v>HRM</v>
      </c>
      <c r="G49" s="1">
        <v>12</v>
      </c>
      <c r="H49">
        <f>IF(RIGHT(D49,1)="A",1,0)</f>
        <v>1</v>
      </c>
    </row>
    <row r="50" spans="1:8" x14ac:dyDescent="0.25">
      <c r="A50">
        <v>49</v>
      </c>
      <c r="B50" s="1">
        <v>7</v>
      </c>
      <c r="C50" s="3">
        <f t="shared" si="3"/>
        <v>0.64</v>
      </c>
      <c r="D50" s="1" t="str">
        <f>VLOOKUP($B50,'LISTA STARTOWA'!$A:$F,4,0)</f>
        <v>KRZYSZTOF</v>
      </c>
      <c r="E50" s="1" t="str">
        <f>VLOOKUP($B50,'LISTA STARTOWA'!$A:$F,5,0)</f>
        <v>PISS</v>
      </c>
      <c r="F50" s="1" t="str">
        <f>MID(VLOOKUP($B50,'LISTA STARTOWA'!$A:$F,6,0),1,3)</f>
        <v>PĘD</v>
      </c>
      <c r="G50" s="1">
        <v>12</v>
      </c>
      <c r="H50">
        <f>IF(RIGHT(D50,1)="A",1,0)</f>
        <v>0</v>
      </c>
    </row>
    <row r="51" spans="1:8" x14ac:dyDescent="0.25">
      <c r="A51">
        <v>50</v>
      </c>
      <c r="B51" s="1">
        <v>98</v>
      </c>
      <c r="C51" s="3">
        <f t="shared" si="3"/>
        <v>0.65333333333333332</v>
      </c>
      <c r="D51" s="1" t="str">
        <f>VLOOKUP($B51,'LISTA STARTOWA'!$A:$F,4,0)</f>
        <v>ROBERT</v>
      </c>
      <c r="E51" s="1" t="str">
        <f>VLOOKUP($B51,'LISTA STARTOWA'!$A:$F,5,0)</f>
        <v>NOWAK</v>
      </c>
      <c r="F51" s="1" t="str">
        <f>MID(VLOOKUP($B51,'LISTA STARTOWA'!$A:$F,6,0),1,3)</f>
        <v>LUX</v>
      </c>
      <c r="G51" s="1">
        <v>12</v>
      </c>
      <c r="H51">
        <f>IF(RIGHT(D51,1)="A",1,0)</f>
        <v>0</v>
      </c>
    </row>
    <row r="52" spans="1:8" x14ac:dyDescent="0.25">
      <c r="A52">
        <v>51</v>
      </c>
      <c r="B52" s="1">
        <v>75</v>
      </c>
      <c r="C52" s="3">
        <f t="shared" si="3"/>
        <v>0.66666666666666663</v>
      </c>
      <c r="D52" s="1" t="str">
        <f>VLOOKUP($B52,'LISTA STARTOWA'!$A:$F,4,0)</f>
        <v>ROMAN</v>
      </c>
      <c r="E52" s="1" t="str">
        <f>VLOOKUP($B52,'LISTA STARTOWA'!$A:$F,5,0)</f>
        <v>OSTROWSKI</v>
      </c>
      <c r="F52" s="1" t="str">
        <f>MID(VLOOKUP($B52,'LISTA STARTOWA'!$A:$F,6,0),1,3)</f>
        <v>PĘD</v>
      </c>
      <c r="G52" s="1">
        <v>12</v>
      </c>
      <c r="H52">
        <f>IF(RIGHT(D52,1)="A",1,0)</f>
        <v>0</v>
      </c>
    </row>
    <row r="53" spans="1:8" x14ac:dyDescent="0.25">
      <c r="A53">
        <v>52</v>
      </c>
      <c r="B53" s="1">
        <v>99</v>
      </c>
      <c r="C53" s="3">
        <f t="shared" si="3"/>
        <v>0.68</v>
      </c>
      <c r="D53" s="1" t="str">
        <f>VLOOKUP($B53,'LISTA STARTOWA'!$A:$F,4,0)</f>
        <v>DAMIAN</v>
      </c>
      <c r="E53" s="1" t="str">
        <f>VLOOKUP($B53,'LISTA STARTOWA'!$A:$F,5,0)</f>
        <v>JANIK</v>
      </c>
      <c r="F53" s="1" t="str">
        <f>MID(VLOOKUP($B53,'LISTA STARTOWA'!$A:$F,6,0),1,3)</f>
        <v>ENE</v>
      </c>
      <c r="G53" s="1">
        <v>12</v>
      </c>
      <c r="H53">
        <f>IF(RIGHT(D53,1)="A",1,0)</f>
        <v>0</v>
      </c>
    </row>
    <row r="54" spans="1:8" x14ac:dyDescent="0.25">
      <c r="A54">
        <v>53</v>
      </c>
      <c r="B54" s="1">
        <v>29</v>
      </c>
      <c r="C54" s="3">
        <f t="shared" si="3"/>
        <v>0.69333333333333336</v>
      </c>
      <c r="D54" s="1" t="str">
        <f>VLOOKUP($B54,'LISTA STARTOWA'!$A:$F,4,0)</f>
        <v>KATARZYNA</v>
      </c>
      <c r="E54" s="1" t="str">
        <f>VLOOKUP($B54,'LISTA STARTOWA'!$A:$F,5,0)</f>
        <v>STABLA</v>
      </c>
      <c r="F54" s="1" t="str">
        <f>MID(VLOOKUP($B54,'LISTA STARTOWA'!$A:$F,6,0),1,3)</f>
        <v>LUX</v>
      </c>
      <c r="G54" s="1">
        <v>12</v>
      </c>
      <c r="H54">
        <f>IF(RIGHT(D54,1)="A",1,0)</f>
        <v>1</v>
      </c>
    </row>
    <row r="55" spans="1:8" x14ac:dyDescent="0.25">
      <c r="A55">
        <v>54</v>
      </c>
      <c r="B55" s="1">
        <v>100</v>
      </c>
      <c r="C55" s="3">
        <f t="shared" si="3"/>
        <v>0.70666666666666667</v>
      </c>
      <c r="D55" s="1" t="str">
        <f>VLOOKUP($B55,'LISTA STARTOWA'!$A:$F,4,0)</f>
        <v>AGNIESZKA</v>
      </c>
      <c r="E55" s="1" t="str">
        <f>VLOOKUP($B55,'LISTA STARTOWA'!$A:$F,5,0)</f>
        <v>KARLIK</v>
      </c>
      <c r="F55" s="1" t="str">
        <f>MID(VLOOKUP($B55,'LISTA STARTOWA'!$A:$F,6,0),1,3)</f>
        <v>LUX</v>
      </c>
      <c r="G55" s="1">
        <v>12</v>
      </c>
      <c r="H55">
        <f>IF(RIGHT(D55,1)="A",1,0)</f>
        <v>1</v>
      </c>
    </row>
    <row r="56" spans="1:8" x14ac:dyDescent="0.25">
      <c r="A56">
        <v>55</v>
      </c>
      <c r="B56" s="1">
        <v>42</v>
      </c>
      <c r="C56" s="3">
        <f t="shared" si="3"/>
        <v>0.72</v>
      </c>
      <c r="D56" s="1" t="str">
        <f>VLOOKUP($B56,'LISTA STARTOWA'!$A:$F,4,0)</f>
        <v>GABRIELA</v>
      </c>
      <c r="E56" s="1" t="str">
        <f>VLOOKUP($B56,'LISTA STARTOWA'!$A:$F,5,0)</f>
        <v>SOBCZYK</v>
      </c>
      <c r="F56" s="1" t="str">
        <f>MID(VLOOKUP($B56,'LISTA STARTOWA'!$A:$F,6,0),1,3)</f>
        <v>LUX</v>
      </c>
      <c r="G56" s="1">
        <v>12</v>
      </c>
      <c r="H56">
        <f>IF(RIGHT(D56,1)="A",1,0)</f>
        <v>1</v>
      </c>
    </row>
    <row r="57" spans="1:8" x14ac:dyDescent="0.25">
      <c r="A57">
        <v>56</v>
      </c>
      <c r="B57" s="1">
        <v>72</v>
      </c>
      <c r="C57" s="3">
        <f t="shared" si="3"/>
        <v>0.73333333333333328</v>
      </c>
      <c r="D57" s="1" t="str">
        <f>VLOOKUP($B57,'LISTA STARTOWA'!$A:$F,4,0)</f>
        <v>SYLWIA</v>
      </c>
      <c r="E57" s="1" t="str">
        <f>VLOOKUP($B57,'LISTA STARTOWA'!$A:$F,5,0)</f>
        <v>FOJCIK</v>
      </c>
      <c r="F57" s="1" t="str">
        <f>MID(VLOOKUP($B57,'LISTA STARTOWA'!$A:$F,6,0),1,3)</f>
        <v>ENE</v>
      </c>
      <c r="G57" s="1">
        <v>12</v>
      </c>
      <c r="H57">
        <f>IF(RIGHT(D57,1)="A",1,0)</f>
        <v>1</v>
      </c>
    </row>
    <row r="58" spans="1:8" x14ac:dyDescent="0.25">
      <c r="A58">
        <v>57</v>
      </c>
      <c r="B58" s="1">
        <v>101</v>
      </c>
      <c r="C58" s="3">
        <f t="shared" si="3"/>
        <v>0.7466666666666667</v>
      </c>
      <c r="D58" s="1" t="str">
        <f>VLOOKUP($B58,'LISTA STARTOWA'!$A:$F,4,0)</f>
        <v>PAWEŁ</v>
      </c>
      <c r="E58" s="1" t="str">
        <f>VLOOKUP($B58,'LISTA STARTOWA'!$A:$F,5,0)</f>
        <v>CHOMIUK</v>
      </c>
      <c r="F58" s="1" t="str">
        <f>MID(VLOOKUP($B58,'LISTA STARTOWA'!$A:$F,6,0),1,3)</f>
        <v>LUX</v>
      </c>
      <c r="G58" s="1">
        <v>12</v>
      </c>
      <c r="H58">
        <f>IF(RIGHT(D58,1)="A",1,0)</f>
        <v>0</v>
      </c>
    </row>
    <row r="59" spans="1:8" x14ac:dyDescent="0.25">
      <c r="A59">
        <v>58</v>
      </c>
      <c r="B59" s="1">
        <v>23</v>
      </c>
      <c r="C59" s="3">
        <f t="shared" si="3"/>
        <v>0.76</v>
      </c>
      <c r="D59" s="1" t="str">
        <f>VLOOKUP($B59,'LISTA STARTOWA'!$A:$F,4,0)</f>
        <v>ELŻBIETA</v>
      </c>
      <c r="E59" s="1" t="str">
        <f>VLOOKUP($B59,'LISTA STARTOWA'!$A:$F,5,0)</f>
        <v>SZELKA</v>
      </c>
      <c r="F59" s="1" t="str">
        <f>MID(VLOOKUP($B59,'LISTA STARTOWA'!$A:$F,6,0),1,3)</f>
        <v>PĘD</v>
      </c>
      <c r="G59" s="1">
        <v>12</v>
      </c>
      <c r="H59">
        <f>IF(RIGHT(D59,1)="A",1,0)</f>
        <v>1</v>
      </c>
    </row>
    <row r="60" spans="1:8" x14ac:dyDescent="0.25">
      <c r="A60">
        <v>59</v>
      </c>
      <c r="B60" s="1">
        <v>47</v>
      </c>
      <c r="C60" s="3">
        <f t="shared" si="3"/>
        <v>0.77333333333333332</v>
      </c>
      <c r="D60" s="1" t="str">
        <f>VLOOKUP($B60,'LISTA STARTOWA'!$A:$F,4,0)</f>
        <v>HANNA</v>
      </c>
      <c r="E60" s="1" t="str">
        <f>VLOOKUP($B60,'LISTA STARTOWA'!$A:$F,5,0)</f>
        <v>SKOWROŃSKA</v>
      </c>
      <c r="F60" s="1" t="str">
        <f>MID(VLOOKUP($B60,'LISTA STARTOWA'!$A:$F,6,0),1,3)</f>
        <v>LUX</v>
      </c>
      <c r="G60" s="1">
        <v>12</v>
      </c>
      <c r="H60">
        <f>IF(RIGHT(D60,1)="A",1,0)</f>
        <v>1</v>
      </c>
    </row>
    <row r="61" spans="1:8" x14ac:dyDescent="0.25">
      <c r="A61">
        <v>60</v>
      </c>
      <c r="B61" s="1">
        <v>102</v>
      </c>
      <c r="C61" s="3">
        <f t="shared" si="3"/>
        <v>0.78666666666666663</v>
      </c>
      <c r="D61" s="1" t="str">
        <f>VLOOKUP($B61,'LISTA STARTOWA'!$A:$F,4,0)</f>
        <v>ANNA</v>
      </c>
      <c r="E61" s="1" t="str">
        <f>VLOOKUP($B61,'LISTA STARTOWA'!$A:$F,5,0)</f>
        <v>PFEIFER</v>
      </c>
      <c r="F61" s="1" t="str">
        <f>MID(VLOOKUP($B61,'LISTA STARTOWA'!$A:$F,6,0),1,3)</f>
        <v>ENE</v>
      </c>
      <c r="G61" s="1">
        <v>12</v>
      </c>
      <c r="H61">
        <f>IF(RIGHT(D61,1)="A",1,0)</f>
        <v>1</v>
      </c>
    </row>
    <row r="62" spans="1:8" x14ac:dyDescent="0.25">
      <c r="A62">
        <v>61</v>
      </c>
      <c r="B62" s="1">
        <v>84</v>
      </c>
      <c r="C62" s="3">
        <f t="shared" si="3"/>
        <v>0.8</v>
      </c>
      <c r="D62" s="1" t="str">
        <f>VLOOKUP($B62,'LISTA STARTOWA'!$A:$F,4,0)</f>
        <v>MAREK</v>
      </c>
      <c r="E62" s="1" t="str">
        <f>VLOOKUP($B62,'LISTA STARTOWA'!$A:$F,5,0)</f>
        <v>POWIECKA</v>
      </c>
      <c r="F62" s="1" t="str">
        <f>MID(VLOOKUP($B62,'LISTA STARTOWA'!$A:$F,6,0),1,3)</f>
        <v>ENE</v>
      </c>
      <c r="G62" s="1">
        <v>9</v>
      </c>
      <c r="H62">
        <f>IF(RIGHT(D62,1)="A",1,0)</f>
        <v>0</v>
      </c>
    </row>
    <row r="63" spans="1:8" x14ac:dyDescent="0.25">
      <c r="A63">
        <v>62</v>
      </c>
      <c r="B63" s="1">
        <v>38</v>
      </c>
      <c r="C63" s="3">
        <f t="shared" si="3"/>
        <v>0.81333333333333335</v>
      </c>
      <c r="D63" s="1" t="str">
        <f>VLOOKUP($B63,'LISTA STARTOWA'!$A:$F,4,0)</f>
        <v>JOLANTA</v>
      </c>
      <c r="E63" s="1" t="str">
        <f>VLOOKUP($B63,'LISTA STARTOWA'!$A:$F,5,0)</f>
        <v>FLORECKA</v>
      </c>
      <c r="F63" s="1" t="str">
        <f>MID(VLOOKUP($B63,'LISTA STARTOWA'!$A:$F,6,0),1,3)</f>
        <v>PĘD</v>
      </c>
      <c r="G63" s="1">
        <v>9</v>
      </c>
      <c r="H63">
        <f>IF(RIGHT(D63,1)="A",1,0)</f>
        <v>1</v>
      </c>
    </row>
    <row r="64" spans="1:8" x14ac:dyDescent="0.25">
      <c r="A64">
        <v>63</v>
      </c>
      <c r="B64" s="1">
        <v>103</v>
      </c>
      <c r="C64" s="3">
        <f t="shared" si="3"/>
        <v>0.82666666666666666</v>
      </c>
      <c r="D64" s="1" t="str">
        <f>VLOOKUP($B64,'LISTA STARTOWA'!$A:$F,4,0)</f>
        <v>RADEK</v>
      </c>
      <c r="E64" s="1" t="str">
        <f>VLOOKUP($B64,'LISTA STARTOWA'!$A:$F,5,0)</f>
        <v>PABIJAN</v>
      </c>
      <c r="F64" s="1" t="str">
        <f>MID(VLOOKUP($B64,'LISTA STARTOWA'!$A:$F,6,0),1,3)</f>
        <v>HRM</v>
      </c>
      <c r="G64" s="1">
        <v>6</v>
      </c>
      <c r="H64">
        <f>IF(RIGHT(D64,1)="A",1,0)</f>
        <v>0</v>
      </c>
    </row>
    <row r="65" spans="1:8" x14ac:dyDescent="0.25">
      <c r="A65">
        <v>64</v>
      </c>
      <c r="B65" s="1">
        <v>104</v>
      </c>
      <c r="C65" s="3">
        <f t="shared" si="3"/>
        <v>0.84</v>
      </c>
      <c r="D65" s="1" t="str">
        <f>VLOOKUP($B65,'LISTA STARTOWA'!$A:$F,4,0)</f>
        <v>ŁUKASZ</v>
      </c>
      <c r="E65" s="1" t="str">
        <f>VLOOKUP($B65,'LISTA STARTOWA'!$A:$F,5,0)</f>
        <v>KARLIK</v>
      </c>
      <c r="F65" s="1" t="s">
        <v>185</v>
      </c>
      <c r="G65" s="1">
        <v>6</v>
      </c>
      <c r="H65">
        <f>IF(RIGHT(D65,1)="A",1,0)</f>
        <v>0</v>
      </c>
    </row>
    <row r="66" spans="1:8" x14ac:dyDescent="0.25">
      <c r="A66">
        <v>65</v>
      </c>
      <c r="B66" s="1">
        <v>105</v>
      </c>
      <c r="C66" s="3">
        <f t="shared" si="3"/>
        <v>0.85333333333333339</v>
      </c>
      <c r="D66" s="1" t="str">
        <f>VLOOKUP($B66,'LISTA STARTOWA'!$A:$F,4,0)</f>
        <v>ALICJA</v>
      </c>
      <c r="E66" s="1" t="str">
        <f>VLOOKUP($B66,'LISTA STARTOWA'!$A:$F,5,0)</f>
        <v>BEKAS</v>
      </c>
      <c r="F66" s="1" t="str">
        <f>MID(VLOOKUP($B66,'LISTA STARTOWA'!$A:$F,6,0),1,3)</f>
        <v>ENE</v>
      </c>
      <c r="G66" s="1">
        <v>6</v>
      </c>
      <c r="H66">
        <f>IF(RIGHT(D66,1)="A",1,0)</f>
        <v>1</v>
      </c>
    </row>
    <row r="67" spans="1:8" x14ac:dyDescent="0.25">
      <c r="A67">
        <v>66</v>
      </c>
      <c r="B67" s="1">
        <v>106</v>
      </c>
      <c r="C67" s="3">
        <f t="shared" si="3"/>
        <v>0.8666666666666667</v>
      </c>
      <c r="D67" s="1" t="str">
        <f>VLOOKUP($B67,'LISTA STARTOWA'!$A:$F,4,0)</f>
        <v>EWA</v>
      </c>
      <c r="E67" s="1" t="str">
        <f>VLOOKUP($B67,'LISTA STARTOWA'!$A:$F,5,0)</f>
        <v>ZIELONKA</v>
      </c>
      <c r="F67" s="1" t="str">
        <f>MID(VLOOKUP($B67,'LISTA STARTOWA'!$A:$F,6,0),1,3)</f>
        <v>LUX</v>
      </c>
      <c r="G67" s="1">
        <v>6</v>
      </c>
      <c r="H67">
        <f>IF(RIGHT(D67,1)="A",1,0)</f>
        <v>1</v>
      </c>
    </row>
    <row r="68" spans="1:8" x14ac:dyDescent="0.25">
      <c r="A68">
        <v>67</v>
      </c>
      <c r="B68" s="1">
        <v>107</v>
      </c>
      <c r="C68" s="3">
        <f t="shared" si="3"/>
        <v>0.88</v>
      </c>
      <c r="D68" s="1" t="str">
        <f>VLOOKUP($B68,'LISTA STARTOWA'!$A:$F,4,0)</f>
        <v>MATEUSZ</v>
      </c>
      <c r="E68" s="1" t="str">
        <f>VLOOKUP($B68,'LISTA STARTOWA'!$A:$F,5,0)</f>
        <v>TOMAN</v>
      </c>
      <c r="F68" s="1" t="str">
        <f>MID(VLOOKUP($B68,'LISTA STARTOWA'!$A:$F,6,0),1,3)</f>
        <v>LUX</v>
      </c>
      <c r="G68" s="1">
        <v>6</v>
      </c>
      <c r="H68">
        <f>IF(RIGHT(D68,1)="A",1,0)</f>
        <v>0</v>
      </c>
    </row>
    <row r="69" spans="1:8" x14ac:dyDescent="0.25">
      <c r="A69">
        <v>68</v>
      </c>
      <c r="B69" s="1">
        <v>44</v>
      </c>
      <c r="C69" s="3">
        <f t="shared" si="3"/>
        <v>0.89333333333333331</v>
      </c>
      <c r="D69" s="1" t="str">
        <f>VLOOKUP($B69,'LISTA STARTOWA'!$A:$F,4,0)</f>
        <v>EMILIA</v>
      </c>
      <c r="E69" s="1" t="str">
        <f>VLOOKUP($B69,'LISTA STARTOWA'!$A:$F,5,0)</f>
        <v>KORZUSZNIK</v>
      </c>
      <c r="F69" s="1" t="str">
        <f>MID(VLOOKUP($B69,'LISTA STARTOWA'!$A:$F,6,0),1,3)</f>
        <v>LUX</v>
      </c>
      <c r="G69" s="1">
        <v>6</v>
      </c>
      <c r="H69">
        <f>IF(RIGHT(D69,1)="A",1,0)</f>
        <v>1</v>
      </c>
    </row>
    <row r="70" spans="1:8" x14ac:dyDescent="0.25">
      <c r="A70">
        <v>69</v>
      </c>
      <c r="B70" s="1">
        <v>108</v>
      </c>
      <c r="C70" s="3">
        <f t="shared" si="3"/>
        <v>0.90666666666666662</v>
      </c>
      <c r="D70" s="1" t="str">
        <f>VLOOKUP($B70,'LISTA STARTOWA'!$A:$F,4,0)</f>
        <v>MAŁGORZATA</v>
      </c>
      <c r="E70" s="1" t="str">
        <f>VLOOKUP($B70,'LISTA STARTOWA'!$A:$F,5,0)</f>
        <v>TOMAN</v>
      </c>
      <c r="F70" s="1" t="str">
        <f>MID(VLOOKUP($B70,'LISTA STARTOWA'!$A:$F,6,0),1,3)</f>
        <v>LUX</v>
      </c>
      <c r="G70" s="1">
        <v>6</v>
      </c>
      <c r="H70">
        <f>IF(RIGHT(D70,1)="A",1,0)</f>
        <v>1</v>
      </c>
    </row>
    <row r="71" spans="1:8" x14ac:dyDescent="0.25">
      <c r="A71">
        <v>70</v>
      </c>
      <c r="B71" s="1">
        <v>109</v>
      </c>
      <c r="C71" s="3">
        <f t="shared" si="3"/>
        <v>0.92</v>
      </c>
      <c r="D71" s="1" t="str">
        <f>VLOOKUP($B71,'LISTA STARTOWA'!$A:$F,4,0)</f>
        <v>JACEK</v>
      </c>
      <c r="E71" s="1" t="str">
        <f>VLOOKUP($B71,'LISTA STARTOWA'!$A:$F,5,0)</f>
        <v>KAŁUSEK</v>
      </c>
      <c r="F71" s="1" t="str">
        <f>MID(VLOOKUP($B71,'LISTA STARTOWA'!$A:$F,6,0),1,3)</f>
        <v>LUX</v>
      </c>
      <c r="G71" s="1">
        <v>3</v>
      </c>
      <c r="H71">
        <f>IF(RIGHT(D71,1)="A",1,0)</f>
        <v>0</v>
      </c>
    </row>
    <row r="72" spans="1:8" x14ac:dyDescent="0.25">
      <c r="A72">
        <v>71</v>
      </c>
      <c r="B72" s="1">
        <v>112</v>
      </c>
      <c r="C72" s="3">
        <f t="shared" si="3"/>
        <v>0.93333333333333335</v>
      </c>
      <c r="D72" s="1" t="str">
        <f>VLOOKUP($B72,'LISTA STARTOWA'!$A:$F,4,0)</f>
        <v>ADELKA</v>
      </c>
      <c r="E72" s="1" t="str">
        <f>VLOOKUP($B72,'LISTA STARTOWA'!$A:$F,5,0)</f>
        <v>ŻAK</v>
      </c>
      <c r="F72" s="1" t="s">
        <v>185</v>
      </c>
      <c r="G72" s="1">
        <v>3</v>
      </c>
      <c r="H72">
        <f>IF(RIGHT(D72,1)="A",1,0)</f>
        <v>1</v>
      </c>
    </row>
    <row r="73" spans="1:8" x14ac:dyDescent="0.25">
      <c r="A73">
        <v>72</v>
      </c>
      <c r="B73" s="1">
        <v>110</v>
      </c>
      <c r="C73" s="3">
        <f t="shared" si="3"/>
        <v>0.94666666666666666</v>
      </c>
      <c r="D73" s="1" t="str">
        <f>VLOOKUP($B73,'LISTA STARTOWA'!$A:$F,4,0)</f>
        <v>WITEK</v>
      </c>
      <c r="E73" s="1" t="str">
        <f>VLOOKUP($B73,'LISTA STARTOWA'!$A:$F,5,0)</f>
        <v>ŻAK</v>
      </c>
      <c r="F73" s="1" t="s">
        <v>185</v>
      </c>
      <c r="G73" s="1">
        <v>3</v>
      </c>
      <c r="H73">
        <f>IF(RIGHT(D73,1)="A",1,0)</f>
        <v>0</v>
      </c>
    </row>
    <row r="74" spans="1:8" x14ac:dyDescent="0.25">
      <c r="A74">
        <v>73</v>
      </c>
      <c r="B74" s="1">
        <v>111</v>
      </c>
      <c r="C74" s="3">
        <f t="shared" si="3"/>
        <v>0.96</v>
      </c>
      <c r="D74" s="1" t="str">
        <f>VLOOKUP($B74,'LISTA STARTOWA'!$A:$F,4,0)</f>
        <v>KATARZYNA</v>
      </c>
      <c r="E74" s="1" t="str">
        <f>VLOOKUP($B74,'LISTA STARTOWA'!$A:$F,5,0)</f>
        <v>ŻAK</v>
      </c>
      <c r="F74" s="1" t="s">
        <v>6</v>
      </c>
      <c r="G74" s="1">
        <v>3</v>
      </c>
      <c r="H74">
        <f>IF(RIGHT(D74,1)="A",1,0)</f>
        <v>1</v>
      </c>
    </row>
    <row r="75" spans="1:8" x14ac:dyDescent="0.25">
      <c r="A75">
        <v>74</v>
      </c>
      <c r="B75" s="1">
        <v>113</v>
      </c>
      <c r="C75" s="3">
        <f t="shared" si="3"/>
        <v>0.97333333333333338</v>
      </c>
      <c r="D75" s="1" t="str">
        <f>VLOOKUP($B75,'LISTA STARTOWA'!$A:$F,4,0)</f>
        <v>DARIA</v>
      </c>
      <c r="E75" s="1" t="str">
        <f>VLOOKUP($B75,'LISTA STARTOWA'!$A:$F,5,0)</f>
        <v xml:space="preserve">KUŚ </v>
      </c>
      <c r="F75" s="1" t="s">
        <v>185</v>
      </c>
      <c r="G75" s="1">
        <v>3</v>
      </c>
      <c r="H75">
        <f>IF(RIGHT(D75,1)="A",1,0)</f>
        <v>1</v>
      </c>
    </row>
    <row r="76" spans="1:8" x14ac:dyDescent="0.25">
      <c r="A76">
        <v>75</v>
      </c>
      <c r="B76" s="1">
        <v>114</v>
      </c>
      <c r="C76" s="3">
        <f t="shared" si="3"/>
        <v>0.98666666666666669</v>
      </c>
      <c r="D76" s="1" t="str">
        <f>VLOOKUP($B76,'LISTA STARTOWA'!$A:$F,4,0)</f>
        <v>JACEK</v>
      </c>
      <c r="E76" s="1" t="str">
        <f>VLOOKUP($B76,'LISTA STARTOWA'!$A:$F,5,0)</f>
        <v>SKOWROŃSKI</v>
      </c>
      <c r="F76" s="1" t="s">
        <v>185</v>
      </c>
      <c r="G76" s="1">
        <v>3</v>
      </c>
      <c r="H76">
        <f>IF(RIGHT(D76,1)="A",1,0)</f>
        <v>0</v>
      </c>
    </row>
    <row r="77" spans="1:8" x14ac:dyDescent="0.25">
      <c r="H77">
        <v>0.5</v>
      </c>
    </row>
    <row r="78" spans="1:8" x14ac:dyDescent="0.25">
      <c r="H78">
        <v>0.5</v>
      </c>
    </row>
  </sheetData>
  <conditionalFormatting sqref="A1:G199 I1:P199">
    <cfRule type="expression" dxfId="3" priority="6">
      <formula>$H1=1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pane xSplit="1" ySplit="1" topLeftCell="B90" activePane="bottomRight" state="frozen"/>
      <selection pane="topRight" activeCell="B1" sqref="B1"/>
      <selection pane="bottomLeft" activeCell="A2" sqref="A2"/>
      <selection pane="bottomRight" activeCell="B1" sqref="B1:D1048576"/>
    </sheetView>
  </sheetViews>
  <sheetFormatPr defaultRowHeight="15" x14ac:dyDescent="0.25"/>
  <cols>
    <col min="2" max="2" width="9.140625" style="1" customWidth="1"/>
    <col min="3" max="3" width="36.7109375" style="1" hidden="1" customWidth="1"/>
    <col min="4" max="4" width="15.42578125" style="1" customWidth="1"/>
    <col min="5" max="5" width="24.140625" style="1" bestFit="1" customWidth="1"/>
    <col min="6" max="7" width="9.140625" style="1"/>
    <col min="8" max="8" width="9.140625" hidden="1" customWidth="1"/>
    <col min="10" max="10" width="9.140625" style="1"/>
    <col min="11" max="11" width="14.28515625" style="1" bestFit="1" customWidth="1"/>
    <col min="12" max="12" width="16" style="1" customWidth="1"/>
    <col min="13" max="16" width="9.140625" style="1"/>
  </cols>
  <sheetData>
    <row r="1" spans="1:14" x14ac:dyDescent="0.25">
      <c r="A1" t="s">
        <v>0</v>
      </c>
      <c r="B1" s="1" t="s">
        <v>3</v>
      </c>
      <c r="C1" s="1" t="s">
        <v>95</v>
      </c>
      <c r="D1" s="1" t="s">
        <v>1</v>
      </c>
      <c r="E1" s="1" t="s">
        <v>2</v>
      </c>
      <c r="F1" s="1" t="s">
        <v>4</v>
      </c>
      <c r="G1" s="1" t="s">
        <v>5</v>
      </c>
      <c r="H1">
        <f>IF(RIGHT(D1,1)="A",1,0)</f>
        <v>0</v>
      </c>
    </row>
    <row r="2" spans="1:14" x14ac:dyDescent="0.25">
      <c r="A2">
        <v>1</v>
      </c>
      <c r="B2" s="1">
        <v>115</v>
      </c>
      <c r="C2" s="3">
        <f t="shared" ref="C2:C25" si="0">A2/MAX(A:A)</f>
        <v>9.5238095238095247E-3</v>
      </c>
      <c r="D2" s="1" t="str">
        <f>VLOOKUP($B2,'LISTA STARTOWA'!$A:$F,4,0)</f>
        <v>PAWEŁ</v>
      </c>
      <c r="E2" s="1" t="str">
        <f>VLOOKUP($B2,'LISTA STARTOWA'!$A:$F,5,0)</f>
        <v>KASZYCA</v>
      </c>
      <c r="F2" s="1" t="str">
        <f>MID(VLOOKUP($B2,'LISTA STARTOWA'!$A:$F,6,0),1,3)</f>
        <v>ENE</v>
      </c>
      <c r="G2" s="1">
        <f>5.3*4</f>
        <v>21.2</v>
      </c>
      <c r="H2">
        <f>IF(RIGHT(D2,1)="A",1,0)</f>
        <v>0</v>
      </c>
    </row>
    <row r="3" spans="1:14" x14ac:dyDescent="0.25">
      <c r="A3">
        <v>2</v>
      </c>
      <c r="B3" s="1">
        <v>46</v>
      </c>
      <c r="C3" s="3">
        <f t="shared" si="0"/>
        <v>1.9047619047619049E-2</v>
      </c>
      <c r="D3" s="1" t="str">
        <f>VLOOKUP($B3,'LISTA STARTOWA'!$A:$F,4,0)</f>
        <v>TOMASZ</v>
      </c>
      <c r="E3" s="1" t="str">
        <f>VLOOKUP($B3,'LISTA STARTOWA'!$A:$F,5,0)</f>
        <v>SŁUPIK</v>
      </c>
      <c r="F3" s="1" t="str">
        <f>MID(VLOOKUP($B3,'LISTA STARTOWA'!$A:$F,6,0),1,3)</f>
        <v>LUX</v>
      </c>
      <c r="G3" s="1">
        <f t="shared" ref="G3:G67" si="1">5.3*4</f>
        <v>21.2</v>
      </c>
      <c r="H3">
        <f>IF(RIGHT(D3,1)="A",1,0)</f>
        <v>0</v>
      </c>
    </row>
    <row r="4" spans="1:14" x14ac:dyDescent="0.25">
      <c r="A4">
        <v>3</v>
      </c>
      <c r="B4" s="1">
        <v>10</v>
      </c>
      <c r="C4" s="3">
        <f t="shared" si="0"/>
        <v>2.8571428571428571E-2</v>
      </c>
      <c r="D4" s="1" t="str">
        <f>VLOOKUP($B4,'LISTA STARTOWA'!$A:$F,4,0)</f>
        <v xml:space="preserve">RAFAŁ </v>
      </c>
      <c r="E4" s="1" t="str">
        <f>VLOOKUP($B4,'LISTA STARTOWA'!$A:$F,5,0)</f>
        <v>ŻAK</v>
      </c>
      <c r="F4" s="1" t="str">
        <f>MID(VLOOKUP($B4,'LISTA STARTOWA'!$A:$F,6,0),1,3)</f>
        <v>LUX</v>
      </c>
      <c r="G4" s="1">
        <f t="shared" si="1"/>
        <v>21.2</v>
      </c>
      <c r="H4">
        <f>IF(RIGHT(D4,1)="A",1,0)</f>
        <v>0</v>
      </c>
    </row>
    <row r="5" spans="1:14" x14ac:dyDescent="0.25">
      <c r="A5">
        <v>4</v>
      </c>
      <c r="B5" s="1">
        <v>26</v>
      </c>
      <c r="C5" s="3">
        <f t="shared" si="0"/>
        <v>3.8095238095238099E-2</v>
      </c>
      <c r="D5" s="1" t="str">
        <f>VLOOKUP($B5,'LISTA STARTOWA'!$A:$F,4,0)</f>
        <v>WOJCIECH</v>
      </c>
      <c r="E5" s="1" t="str">
        <f>VLOOKUP($B5,'LISTA STARTOWA'!$A:$F,5,0)</f>
        <v>HOLONA</v>
      </c>
      <c r="F5" s="1" t="str">
        <f>MID(VLOOKUP($B5,'LISTA STARTOWA'!$A:$F,6,0),1,3)</f>
        <v>ENE</v>
      </c>
      <c r="G5" s="1">
        <f t="shared" si="1"/>
        <v>21.2</v>
      </c>
      <c r="H5">
        <f>IF(RIGHT(D5,1)="A",1,0)</f>
        <v>0</v>
      </c>
    </row>
    <row r="6" spans="1:14" x14ac:dyDescent="0.25">
      <c r="A6">
        <v>5</v>
      </c>
      <c r="B6" s="1">
        <v>116</v>
      </c>
      <c r="C6" s="3">
        <f t="shared" si="0"/>
        <v>4.7619047619047616E-2</v>
      </c>
      <c r="D6" s="1" t="str">
        <f>VLOOKUP($B6,'LISTA STARTOWA'!$A:$F,4,0)</f>
        <v>KRZYSZTOF</v>
      </c>
      <c r="E6" s="1" t="str">
        <f>VLOOKUP($B6,'LISTA STARTOWA'!$A:$F,5,0)</f>
        <v>LESIK</v>
      </c>
      <c r="F6" s="1" t="str">
        <f>MID(VLOOKUP($B6,'LISTA STARTOWA'!$A:$F,6,0),1,3)</f>
        <v>FOR</v>
      </c>
      <c r="G6" s="1">
        <f t="shared" si="1"/>
        <v>21.2</v>
      </c>
      <c r="H6">
        <f>IF(RIGHT(D6,1)="A",1,0)</f>
        <v>0</v>
      </c>
      <c r="J6" s="2" t="s">
        <v>37</v>
      </c>
      <c r="K6" s="2" t="s">
        <v>184</v>
      </c>
      <c r="L6" s="2" t="s">
        <v>96</v>
      </c>
      <c r="M6" s="2" t="s">
        <v>38</v>
      </c>
      <c r="N6" s="2" t="s">
        <v>97</v>
      </c>
    </row>
    <row r="7" spans="1:14" x14ac:dyDescent="0.25">
      <c r="A7">
        <v>6</v>
      </c>
      <c r="B7" s="1">
        <v>117</v>
      </c>
      <c r="C7" s="3">
        <f t="shared" si="0"/>
        <v>5.7142857142857141E-2</v>
      </c>
      <c r="D7" s="1" t="str">
        <f>VLOOKUP($B7,'LISTA STARTOWA'!$A:$F,4,0)</f>
        <v>ADAM</v>
      </c>
      <c r="E7" s="1" t="str">
        <f>VLOOKUP($B7,'LISTA STARTOWA'!$A:$F,5,0)</f>
        <v>KOLOSKA</v>
      </c>
      <c r="F7" s="1" t="str">
        <f>MID(VLOOKUP($B7,'LISTA STARTOWA'!$A:$F,6,0),1,3)</f>
        <v>FOR</v>
      </c>
      <c r="G7" s="1">
        <f t="shared" si="1"/>
        <v>21.2</v>
      </c>
      <c r="H7">
        <f>IF(RIGHT(D7,1)="A",1,0)</f>
        <v>0</v>
      </c>
      <c r="J7" s="1" t="s">
        <v>6</v>
      </c>
      <c r="K7" s="1">
        <f>COUNTIF(F:F,J7)</f>
        <v>24</v>
      </c>
      <c r="L7" s="3">
        <f>C3+C4+C26+C8</f>
        <v>0.34285714285714286</v>
      </c>
      <c r="M7" s="1">
        <f>SUMIF(F:F,J7,G:G)</f>
        <v>439.89999999999986</v>
      </c>
      <c r="N7" s="4">
        <f>M7/L7</f>
        <v>1283.0416666666663</v>
      </c>
    </row>
    <row r="8" spans="1:14" x14ac:dyDescent="0.25">
      <c r="A8">
        <v>7</v>
      </c>
      <c r="B8" s="1">
        <v>1</v>
      </c>
      <c r="C8" s="3">
        <f t="shared" si="0"/>
        <v>6.6666666666666666E-2</v>
      </c>
      <c r="D8" s="1" t="str">
        <f>VLOOKUP($B8,'LISTA STARTOWA'!$A:$F,4,0)</f>
        <v>WOJCIECH</v>
      </c>
      <c r="E8" s="1" t="str">
        <f>VLOOKUP($B8,'LISTA STARTOWA'!$A:$F,5,0)</f>
        <v>KORZUSZNIK</v>
      </c>
      <c r="F8" s="1" t="str">
        <f>MID(VLOOKUP($B8,'LISTA STARTOWA'!$A:$F,6,0),1,3)</f>
        <v>LUX</v>
      </c>
      <c r="G8" s="1">
        <f t="shared" si="1"/>
        <v>21.2</v>
      </c>
      <c r="H8">
        <f>IF(RIGHT(D8,1)="A",1,0)</f>
        <v>0</v>
      </c>
      <c r="J8" s="1" t="s">
        <v>7</v>
      </c>
      <c r="K8" s="1">
        <f t="shared" ref="K8:K11" si="2">COUNTIF(F:F,J8)</f>
        <v>14</v>
      </c>
      <c r="L8" s="3">
        <f>C2+C5+C19+C22</f>
        <v>0.41904761904761906</v>
      </c>
      <c r="M8" s="1">
        <f>SUMIF(F:F,J8,G:G)</f>
        <v>169.60000000000002</v>
      </c>
      <c r="N8" s="4">
        <f t="shared" ref="N8:N11" si="3">M8/L8</f>
        <v>404.72727272727275</v>
      </c>
    </row>
    <row r="9" spans="1:14" x14ac:dyDescent="0.25">
      <c r="A9">
        <v>8</v>
      </c>
      <c r="B9" s="1">
        <v>118</v>
      </c>
      <c r="C9" s="3">
        <f t="shared" si="0"/>
        <v>7.6190476190476197E-2</v>
      </c>
      <c r="D9" s="1" t="str">
        <f>VLOOKUP($B9,'LISTA STARTOWA'!$A:$F,4,0)</f>
        <v>FRANCISZEK</v>
      </c>
      <c r="E9" s="1" t="str">
        <f>VLOOKUP($B9,'LISTA STARTOWA'!$A:$F,5,0)</f>
        <v>WYSZKOŃ</v>
      </c>
      <c r="F9" s="1" t="str">
        <f>MID(VLOOKUP($B9,'LISTA STARTOWA'!$A:$F,6,0),1,3)</f>
        <v>FOR</v>
      </c>
      <c r="G9" s="1">
        <f t="shared" si="1"/>
        <v>21.2</v>
      </c>
      <c r="H9">
        <f>IF(RIGHT(D9,1)="A",1,0)</f>
        <v>0</v>
      </c>
      <c r="J9" s="1" t="s">
        <v>8</v>
      </c>
      <c r="K9" s="1">
        <f t="shared" si="2"/>
        <v>27</v>
      </c>
      <c r="L9" s="3">
        <f>C10+C15+C17+C18</f>
        <v>0.53333333333333333</v>
      </c>
      <c r="M9" s="1">
        <f>SUMIF(F:F,J9,G:G)</f>
        <v>540.5999999999998</v>
      </c>
      <c r="N9" s="4">
        <f t="shared" si="3"/>
        <v>1013.6249999999997</v>
      </c>
    </row>
    <row r="10" spans="1:14" x14ac:dyDescent="0.25">
      <c r="A10">
        <v>9</v>
      </c>
      <c r="B10" s="1">
        <v>6</v>
      </c>
      <c r="C10" s="3">
        <f t="shared" si="0"/>
        <v>8.5714285714285715E-2</v>
      </c>
      <c r="D10" s="1" t="str">
        <f>VLOOKUP($B10,'LISTA STARTOWA'!$A:$F,4,0)</f>
        <v>MARIUSZ</v>
      </c>
      <c r="E10" s="1" t="str">
        <f>VLOOKUP($B10,'LISTA STARTOWA'!$A:$F,5,0)</f>
        <v>WALCZYŃSKI</v>
      </c>
      <c r="F10" s="1" t="str">
        <f>MID(VLOOKUP($B10,'LISTA STARTOWA'!$A:$F,6,0),1,3)</f>
        <v>HRM</v>
      </c>
      <c r="G10" s="1">
        <f t="shared" si="1"/>
        <v>21.2</v>
      </c>
      <c r="H10">
        <f>IF(RIGHT(D10,1)="A",1,0)</f>
        <v>0</v>
      </c>
      <c r="J10" s="1" t="s">
        <v>9</v>
      </c>
      <c r="K10" s="1">
        <f t="shared" si="2"/>
        <v>0</v>
      </c>
      <c r="L10" s="3">
        <v>4</v>
      </c>
      <c r="M10" s="1">
        <f>SUMIF(F:F,J10,G:G)</f>
        <v>0</v>
      </c>
      <c r="N10" s="4">
        <f t="shared" si="3"/>
        <v>0</v>
      </c>
    </row>
    <row r="11" spans="1:14" x14ac:dyDescent="0.25">
      <c r="A11">
        <v>10</v>
      </c>
      <c r="B11" s="1">
        <v>119</v>
      </c>
      <c r="C11" s="3">
        <f t="shared" si="0"/>
        <v>9.5238095238095233E-2</v>
      </c>
      <c r="D11" s="1" t="str">
        <f>VLOOKUP($B11,'LISTA STARTOWA'!$A:$F,4,0)</f>
        <v>MIROSŁAW</v>
      </c>
      <c r="E11" s="1" t="str">
        <f>VLOOKUP($B11,'LISTA STARTOWA'!$A:$F,5,0)</f>
        <v>GERLICH</v>
      </c>
      <c r="F11" s="1" t="str">
        <f>MID(VLOOKUP($B11,'LISTA STARTOWA'!$A:$F,6,0),1,3)</f>
        <v>FOR</v>
      </c>
      <c r="G11" s="1">
        <f t="shared" si="1"/>
        <v>21.2</v>
      </c>
      <c r="H11">
        <f>IF(RIGHT(D11,1)="A",1,0)</f>
        <v>0</v>
      </c>
      <c r="J11" s="1" t="s">
        <v>39</v>
      </c>
      <c r="K11" s="1">
        <f t="shared" si="2"/>
        <v>39</v>
      </c>
      <c r="L11" s="3">
        <f>C6+C7+C9+C11</f>
        <v>0.27619047619047621</v>
      </c>
      <c r="M11" s="1">
        <f>SUMIF(F:F,J11,G:G)</f>
        <v>657.19999999999959</v>
      </c>
      <c r="N11" s="4">
        <f t="shared" si="3"/>
        <v>2379.5172413793089</v>
      </c>
    </row>
    <row r="12" spans="1:14" x14ac:dyDescent="0.25">
      <c r="A12">
        <v>11</v>
      </c>
      <c r="B12" s="1">
        <v>120</v>
      </c>
      <c r="C12" s="3">
        <f t="shared" si="0"/>
        <v>0.10476190476190476</v>
      </c>
      <c r="D12" s="1" t="str">
        <f>VLOOKUP($B12,'LISTA STARTOWA'!$A:$F,4,0)</f>
        <v>SZYMON</v>
      </c>
      <c r="E12" s="1" t="str">
        <f>VLOOKUP($B12,'LISTA STARTOWA'!$A:$F,5,0)</f>
        <v>JĘCZMIONKA</v>
      </c>
      <c r="F12" s="1" t="str">
        <f>MID(VLOOKUP($B12,'LISTA STARTOWA'!$A:$F,6,0),1,3)</f>
        <v>FOR</v>
      </c>
      <c r="G12" s="1">
        <f t="shared" si="1"/>
        <v>21.2</v>
      </c>
      <c r="H12">
        <f>IF(RIGHT(D12,1)="A",1,0)</f>
        <v>0</v>
      </c>
    </row>
    <row r="13" spans="1:14" x14ac:dyDescent="0.25">
      <c r="A13">
        <v>12</v>
      </c>
      <c r="B13" s="1">
        <v>121</v>
      </c>
      <c r="C13" s="3">
        <f t="shared" si="0"/>
        <v>0.11428571428571428</v>
      </c>
      <c r="D13" s="1" t="str">
        <f>VLOOKUP($B13,'LISTA STARTOWA'!$A:$F,4,0)</f>
        <v>JACEK</v>
      </c>
      <c r="E13" s="1" t="str">
        <f>VLOOKUP($B13,'LISTA STARTOWA'!$A:$F,5,0)</f>
        <v>WOJACZEK</v>
      </c>
      <c r="F13" s="1" t="str">
        <f>MID(VLOOKUP($B13,'LISTA STARTOWA'!$A:$F,6,0),1,3)</f>
        <v>FOR</v>
      </c>
      <c r="G13" s="1">
        <f t="shared" si="1"/>
        <v>21.2</v>
      </c>
      <c r="H13">
        <f>IF(RIGHT(D13,1)="A",1,0)</f>
        <v>0</v>
      </c>
    </row>
    <row r="14" spans="1:14" x14ac:dyDescent="0.25">
      <c r="A14">
        <v>13</v>
      </c>
      <c r="B14" s="1">
        <v>122</v>
      </c>
      <c r="C14" s="3">
        <f t="shared" si="0"/>
        <v>0.12380952380952381</v>
      </c>
      <c r="D14" s="1" t="str">
        <f>VLOOKUP($B14,'LISTA STARTOWA'!$A:$F,4,0)</f>
        <v>MIROSŁAW</v>
      </c>
      <c r="E14" s="1" t="str">
        <f>VLOOKUP($B14,'LISTA STARTOWA'!$A:$F,5,0)</f>
        <v>KUCZOK</v>
      </c>
      <c r="F14" s="1" t="str">
        <f>MID(VLOOKUP($B14,'LISTA STARTOWA'!$A:$F,6,0),1,3)</f>
        <v>FOR</v>
      </c>
      <c r="G14" s="1">
        <f t="shared" si="1"/>
        <v>21.2</v>
      </c>
      <c r="H14">
        <f>IF(RIGHT(D14,1)="A",1,0)</f>
        <v>0</v>
      </c>
    </row>
    <row r="15" spans="1:14" x14ac:dyDescent="0.25">
      <c r="A15">
        <v>14</v>
      </c>
      <c r="B15" s="1">
        <v>19</v>
      </c>
      <c r="C15" s="3">
        <f t="shared" si="0"/>
        <v>0.13333333333333333</v>
      </c>
      <c r="D15" s="1" t="str">
        <f>VLOOKUP($B15,'LISTA STARTOWA'!$A:$F,4,0)</f>
        <v xml:space="preserve">KRZYSZTOF </v>
      </c>
      <c r="E15" s="1" t="str">
        <f>VLOOKUP($B15,'LISTA STARTOWA'!$A:$F,5,0)</f>
        <v>WALDON</v>
      </c>
      <c r="F15" s="1" t="str">
        <f>MID(VLOOKUP($B15,'LISTA STARTOWA'!$A:$F,6,0),1,3)</f>
        <v>HRM</v>
      </c>
      <c r="G15" s="1">
        <f t="shared" si="1"/>
        <v>21.2</v>
      </c>
      <c r="H15">
        <f>IF(RIGHT(D15,1)="A",1,0)</f>
        <v>0</v>
      </c>
    </row>
    <row r="16" spans="1:14" x14ac:dyDescent="0.25">
      <c r="A16">
        <v>15</v>
      </c>
      <c r="B16" s="1">
        <v>123</v>
      </c>
      <c r="C16" s="3">
        <f t="shared" si="0"/>
        <v>0.14285714285714285</v>
      </c>
      <c r="D16" s="1" t="str">
        <f>VLOOKUP($B16,'LISTA STARTOWA'!$A:$F,4,0)</f>
        <v>STANISŁAW</v>
      </c>
      <c r="E16" s="1" t="str">
        <f>VLOOKUP($B16,'LISTA STARTOWA'!$A:$F,5,0)</f>
        <v>KRASKI</v>
      </c>
      <c r="F16" s="1" t="str">
        <f>MID(VLOOKUP($B16,'LISTA STARTOWA'!$A:$F,6,0),1,3)</f>
        <v>FOR</v>
      </c>
      <c r="G16" s="1">
        <f t="shared" si="1"/>
        <v>21.2</v>
      </c>
      <c r="H16">
        <f>IF(RIGHT(D16,1)="A",1,0)</f>
        <v>0</v>
      </c>
    </row>
    <row r="17" spans="1:8" x14ac:dyDescent="0.25">
      <c r="A17">
        <v>16</v>
      </c>
      <c r="B17" s="1">
        <v>61</v>
      </c>
      <c r="C17" s="3">
        <f t="shared" si="0"/>
        <v>0.15238095238095239</v>
      </c>
      <c r="D17" s="1" t="str">
        <f>VLOOKUP($B17,'LISTA STARTOWA'!$A:$F,4,0)</f>
        <v>ALEKSANDER</v>
      </c>
      <c r="E17" s="1" t="str">
        <f>VLOOKUP($B17,'LISTA STARTOWA'!$A:$F,5,0)</f>
        <v>BARTECKI</v>
      </c>
      <c r="F17" s="1" t="str">
        <f>MID(VLOOKUP($B17,'LISTA STARTOWA'!$A:$F,6,0),1,3)</f>
        <v>HRM</v>
      </c>
      <c r="G17" s="1">
        <f t="shared" si="1"/>
        <v>21.2</v>
      </c>
      <c r="H17">
        <f>IF(RIGHT(D17,1)="A",1,0)</f>
        <v>0</v>
      </c>
    </row>
    <row r="18" spans="1:8" x14ac:dyDescent="0.25">
      <c r="A18">
        <v>17</v>
      </c>
      <c r="B18" s="1">
        <v>39</v>
      </c>
      <c r="C18" s="3">
        <f t="shared" si="0"/>
        <v>0.16190476190476191</v>
      </c>
      <c r="D18" s="1" t="str">
        <f>VLOOKUP($B18,'LISTA STARTOWA'!$A:$F,4,0)</f>
        <v>MIROSŁAW</v>
      </c>
      <c r="E18" s="1" t="str">
        <f>VLOOKUP($B18,'LISTA STARTOWA'!$A:$F,5,0)</f>
        <v>SKWARLIŃSKI</v>
      </c>
      <c r="F18" s="1" t="str">
        <f>MID(VLOOKUP($B18,'LISTA STARTOWA'!$A:$F,6,0),1,3)</f>
        <v>HRM</v>
      </c>
      <c r="G18" s="1">
        <f t="shared" si="1"/>
        <v>21.2</v>
      </c>
      <c r="H18">
        <f>IF(RIGHT(D18,1)="A",1,0)</f>
        <v>0</v>
      </c>
    </row>
    <row r="19" spans="1:8" x14ac:dyDescent="0.25">
      <c r="A19">
        <v>18</v>
      </c>
      <c r="B19" s="1">
        <v>80</v>
      </c>
      <c r="C19" s="3">
        <f t="shared" si="0"/>
        <v>0.17142857142857143</v>
      </c>
      <c r="D19" s="1" t="str">
        <f>VLOOKUP($B19,'LISTA STARTOWA'!$A:$F,4,0)</f>
        <v>ARTUR</v>
      </c>
      <c r="E19" s="1" t="str">
        <f>VLOOKUP($B19,'LISTA STARTOWA'!$A:$F,5,0)</f>
        <v>ROCZKOWSKI</v>
      </c>
      <c r="F19" s="1" t="str">
        <f>MID(VLOOKUP($B19,'LISTA STARTOWA'!$A:$F,6,0),1,3)</f>
        <v>ENE</v>
      </c>
      <c r="G19" s="1">
        <f t="shared" si="1"/>
        <v>21.2</v>
      </c>
      <c r="H19">
        <f>IF(RIGHT(D19,1)="A",1,0)</f>
        <v>0</v>
      </c>
    </row>
    <row r="20" spans="1:8" x14ac:dyDescent="0.25">
      <c r="A20">
        <v>19</v>
      </c>
      <c r="B20" s="1">
        <v>124</v>
      </c>
      <c r="C20" s="3">
        <f t="shared" si="0"/>
        <v>0.18095238095238095</v>
      </c>
      <c r="D20" s="1" t="str">
        <f>VLOOKUP($B20,'LISTA STARTOWA'!$A:$F,4,0)</f>
        <v>MARIUSZ</v>
      </c>
      <c r="E20" s="1" t="str">
        <f>VLOOKUP($B20,'LISTA STARTOWA'!$A:$F,5,0)</f>
        <v>BIELAK</v>
      </c>
      <c r="F20" s="1" t="str">
        <f>MID(VLOOKUP($B20,'LISTA STARTOWA'!$A:$F,6,0),1,3)</f>
        <v>FOR</v>
      </c>
      <c r="G20" s="1">
        <f t="shared" si="1"/>
        <v>21.2</v>
      </c>
      <c r="H20">
        <f>IF(RIGHT(D20,1)="A",1,0)</f>
        <v>0</v>
      </c>
    </row>
    <row r="21" spans="1:8" x14ac:dyDescent="0.25">
      <c r="A21">
        <v>20</v>
      </c>
      <c r="B21" s="1">
        <v>79</v>
      </c>
      <c r="C21" s="3">
        <f t="shared" si="0"/>
        <v>0.19047619047619047</v>
      </c>
      <c r="D21" s="1" t="str">
        <f>VLOOKUP($B21,'LISTA STARTOWA'!$A:$F,4,0)</f>
        <v>IRENEUSZ</v>
      </c>
      <c r="E21" s="1" t="str">
        <f>VLOOKUP($B21,'LISTA STARTOWA'!$A:$F,5,0)</f>
        <v>STACHOWSKI</v>
      </c>
      <c r="F21" s="1" t="str">
        <f>MID(VLOOKUP($B21,'LISTA STARTOWA'!$A:$F,6,0),1,3)</f>
        <v>FOR</v>
      </c>
      <c r="G21" s="1">
        <f t="shared" si="1"/>
        <v>21.2</v>
      </c>
      <c r="H21">
        <f>IF(RIGHT(D21,1)="A",1,0)</f>
        <v>0</v>
      </c>
    </row>
    <row r="22" spans="1:8" x14ac:dyDescent="0.25">
      <c r="A22">
        <v>21</v>
      </c>
      <c r="B22" s="1">
        <v>24</v>
      </c>
      <c r="C22" s="3">
        <f t="shared" si="0"/>
        <v>0.2</v>
      </c>
      <c r="D22" s="1" t="str">
        <f>VLOOKUP($B22,'LISTA STARTOWA'!$A:$F,4,0)</f>
        <v>ADAM</v>
      </c>
      <c r="E22" s="1" t="str">
        <f>VLOOKUP($B22,'LISTA STARTOWA'!$A:$F,5,0)</f>
        <v>SITKO</v>
      </c>
      <c r="F22" s="1" t="str">
        <f>MID(VLOOKUP($B22,'LISTA STARTOWA'!$A:$F,6,0),1,3)</f>
        <v>ENE</v>
      </c>
      <c r="G22" s="1">
        <f t="shared" si="1"/>
        <v>21.2</v>
      </c>
      <c r="H22">
        <f>IF(RIGHT(D22,1)="A",1,0)</f>
        <v>0</v>
      </c>
    </row>
    <row r="23" spans="1:8" x14ac:dyDescent="0.25">
      <c r="A23">
        <v>22</v>
      </c>
      <c r="B23" s="1">
        <v>85</v>
      </c>
      <c r="C23" s="3">
        <f t="shared" si="0"/>
        <v>0.20952380952380953</v>
      </c>
      <c r="D23" s="1" t="str">
        <f>VLOOKUP($B23,'LISTA STARTOWA'!$A:$F,4,0)</f>
        <v>ZBIGNIEW</v>
      </c>
      <c r="E23" s="1" t="str">
        <f>VLOOKUP($B23,'LISTA STARTOWA'!$A:$F,5,0)</f>
        <v>MARSZAŁKOWSKI</v>
      </c>
      <c r="F23" s="1" t="str">
        <f>MID(VLOOKUP($B23,'LISTA STARTOWA'!$A:$F,6,0),1,3)</f>
        <v>FOR</v>
      </c>
      <c r="G23" s="1">
        <f t="shared" si="1"/>
        <v>21.2</v>
      </c>
      <c r="H23">
        <f>IF(RIGHT(D23,1)="A",1,0)</f>
        <v>0</v>
      </c>
    </row>
    <row r="24" spans="1:8" x14ac:dyDescent="0.25">
      <c r="A24">
        <v>23</v>
      </c>
      <c r="B24" s="1">
        <v>125</v>
      </c>
      <c r="C24" s="3">
        <f t="shared" si="0"/>
        <v>0.21904761904761905</v>
      </c>
      <c r="D24" s="1" t="str">
        <f>VLOOKUP($B24,'LISTA STARTOWA'!$A:$F,4,0)</f>
        <v>HENRYK</v>
      </c>
      <c r="E24" s="1" t="str">
        <f>VLOOKUP($B24,'LISTA STARTOWA'!$A:$F,5,0)</f>
        <v>SZKATUŁA</v>
      </c>
      <c r="F24" s="1" t="str">
        <f>MID(VLOOKUP($B24,'LISTA STARTOWA'!$A:$F,6,0),1,3)</f>
        <v>FOR</v>
      </c>
      <c r="G24" s="1">
        <f t="shared" si="1"/>
        <v>21.2</v>
      </c>
      <c r="H24">
        <f>IF(RIGHT(D24,1)="A",1,0)</f>
        <v>0</v>
      </c>
    </row>
    <row r="25" spans="1:8" x14ac:dyDescent="0.25">
      <c r="A25">
        <v>24</v>
      </c>
      <c r="B25" s="1">
        <v>51</v>
      </c>
      <c r="C25" s="3">
        <f t="shared" si="0"/>
        <v>0.22857142857142856</v>
      </c>
      <c r="D25" s="1" t="str">
        <f>VLOOKUP($B25,'LISTA STARTOWA'!$A:$F,4,0)</f>
        <v>TOMASZ</v>
      </c>
      <c r="E25" s="1" t="str">
        <f>VLOOKUP($B25,'LISTA STARTOWA'!$A:$F,5,0)</f>
        <v>SILKA</v>
      </c>
      <c r="F25" s="1" t="str">
        <f>MID(VLOOKUP($B25,'LISTA STARTOWA'!$A:$F,6,0),1,3)</f>
        <v>HRM</v>
      </c>
      <c r="G25" s="1">
        <f t="shared" si="1"/>
        <v>21.2</v>
      </c>
      <c r="H25">
        <f>IF(RIGHT(D25,1)="A",1,0)</f>
        <v>0</v>
      </c>
    </row>
    <row r="26" spans="1:8" x14ac:dyDescent="0.25">
      <c r="A26">
        <v>25</v>
      </c>
      <c r="B26" s="1">
        <v>58</v>
      </c>
      <c r="C26" s="3">
        <f t="shared" ref="C26:C90" si="4">A25/MAX(A:A)</f>
        <v>0.22857142857142856</v>
      </c>
      <c r="D26" s="1" t="str">
        <f>VLOOKUP($B26,'LISTA STARTOWA'!$A:$F,4,0)</f>
        <v>MARIUSZ</v>
      </c>
      <c r="E26" s="1" t="str">
        <f>VLOOKUP($B26,'LISTA STARTOWA'!$A:$F,5,0)</f>
        <v>WUWER</v>
      </c>
      <c r="F26" s="1" t="str">
        <f>MID(VLOOKUP($B26,'LISTA STARTOWA'!$A:$F,6,0),1,3)</f>
        <v>HRM</v>
      </c>
      <c r="G26" s="1">
        <f t="shared" si="1"/>
        <v>21.2</v>
      </c>
      <c r="H26">
        <f>IF(RIGHT(D26,1)="A",1,0)</f>
        <v>0</v>
      </c>
    </row>
    <row r="27" spans="1:8" x14ac:dyDescent="0.25">
      <c r="A27">
        <v>26</v>
      </c>
      <c r="B27" s="1">
        <v>21</v>
      </c>
      <c r="C27" s="3">
        <f t="shared" si="4"/>
        <v>0.23809523809523808</v>
      </c>
      <c r="D27" s="1" t="str">
        <f>VLOOKUP($B27,'LISTA STARTOWA'!$A:$F,4,0)</f>
        <v>ANDRZEJ</v>
      </c>
      <c r="E27" s="1" t="str">
        <f>VLOOKUP($B27,'LISTA STARTOWA'!$A:$F,5,0)</f>
        <v>TOMAN</v>
      </c>
      <c r="F27" s="1" t="str">
        <f>MID(VLOOKUP($B27,'LISTA STARTOWA'!$A:$F,6,0),1,3)</f>
        <v>LUX</v>
      </c>
      <c r="G27" s="1">
        <f t="shared" si="1"/>
        <v>21.2</v>
      </c>
      <c r="H27">
        <f>IF(RIGHT(D27,1)="A",1,0)</f>
        <v>0</v>
      </c>
    </row>
    <row r="28" spans="1:8" x14ac:dyDescent="0.25">
      <c r="A28">
        <v>27</v>
      </c>
      <c r="B28" s="1">
        <v>126</v>
      </c>
      <c r="C28" s="3">
        <f t="shared" si="4"/>
        <v>0.24761904761904763</v>
      </c>
      <c r="D28" s="1" t="str">
        <f>VLOOKUP($B28,'LISTA STARTOWA'!$A:$F,4,0)</f>
        <v>PAWEŁ</v>
      </c>
      <c r="E28" s="1" t="str">
        <f>VLOOKUP($B28,'LISTA STARTOWA'!$A:$F,5,0)</f>
        <v>DZIĘGIELOWSKI</v>
      </c>
      <c r="F28" s="1" t="str">
        <f>MID(VLOOKUP($B28,'LISTA STARTOWA'!$A:$F,6,0),1,3)</f>
        <v>FOR</v>
      </c>
      <c r="G28" s="1">
        <f t="shared" si="1"/>
        <v>21.2</v>
      </c>
      <c r="H28">
        <f>IF(RIGHT(D28,1)="A",1,0)</f>
        <v>0</v>
      </c>
    </row>
    <row r="29" spans="1:8" x14ac:dyDescent="0.25">
      <c r="A29">
        <v>28</v>
      </c>
      <c r="B29" s="1">
        <v>43</v>
      </c>
      <c r="C29" s="3">
        <f t="shared" si="4"/>
        <v>0.25714285714285712</v>
      </c>
      <c r="D29" s="1" t="str">
        <f>VLOOKUP($B29,'LISTA STARTOWA'!$A:$F,4,0)</f>
        <v>MARCIN</v>
      </c>
      <c r="E29" s="1" t="str">
        <f>VLOOKUP($B29,'LISTA STARTOWA'!$A:$F,5,0)</f>
        <v>MENŻYK</v>
      </c>
      <c r="F29" s="1" t="str">
        <f>MID(VLOOKUP($B29,'LISTA STARTOWA'!$A:$F,6,0),1,3)</f>
        <v>LUX</v>
      </c>
      <c r="G29" s="1">
        <f t="shared" si="1"/>
        <v>21.2</v>
      </c>
      <c r="H29">
        <f>IF(RIGHT(D29,1)="A",1,0)</f>
        <v>0</v>
      </c>
    </row>
    <row r="30" spans="1:8" x14ac:dyDescent="0.25">
      <c r="A30">
        <v>29</v>
      </c>
      <c r="B30" s="1">
        <v>17</v>
      </c>
      <c r="C30" s="3">
        <f t="shared" si="4"/>
        <v>0.26666666666666666</v>
      </c>
      <c r="D30" s="1" t="str">
        <f>VLOOKUP($B30,'LISTA STARTOWA'!$A:$F,4,0)</f>
        <v>ŁUKASZ</v>
      </c>
      <c r="E30" s="1" t="str">
        <f>VLOOKUP($B30,'LISTA STARTOWA'!$A:$F,5,0)</f>
        <v>JAKUBOWSKI</v>
      </c>
      <c r="F30" s="1" t="str">
        <f>MID(VLOOKUP($B30,'LISTA STARTOWA'!$A:$F,6,0),1,3)</f>
        <v>HRM</v>
      </c>
      <c r="G30" s="1">
        <f t="shared" si="1"/>
        <v>21.2</v>
      </c>
      <c r="H30">
        <f>IF(RIGHT(D30,1)="A",1,0)</f>
        <v>0</v>
      </c>
    </row>
    <row r="31" spans="1:8" x14ac:dyDescent="0.25">
      <c r="A31">
        <v>30</v>
      </c>
      <c r="B31" s="1">
        <v>76</v>
      </c>
      <c r="C31" s="3">
        <f t="shared" si="4"/>
        <v>0.27619047619047621</v>
      </c>
      <c r="D31" s="1" t="str">
        <f>VLOOKUP($B31,'LISTA STARTOWA'!$A:$F,4,0)</f>
        <v>ŁUKASZ</v>
      </c>
      <c r="E31" s="1" t="str">
        <f>VLOOKUP($B31,'LISTA STARTOWA'!$A:$F,5,0)</f>
        <v>CICHOCKI</v>
      </c>
      <c r="F31" s="1" t="str">
        <f>MID(VLOOKUP($B31,'LISTA STARTOWA'!$A:$F,6,0),1,3)</f>
        <v>LUX</v>
      </c>
      <c r="G31" s="1">
        <f t="shared" si="1"/>
        <v>21.2</v>
      </c>
      <c r="H31">
        <f>IF(RIGHT(D31,1)="A",1,0)</f>
        <v>0</v>
      </c>
    </row>
    <row r="32" spans="1:8" x14ac:dyDescent="0.25">
      <c r="A32">
        <v>31</v>
      </c>
      <c r="B32" s="1">
        <v>127</v>
      </c>
      <c r="C32" s="3">
        <f t="shared" si="4"/>
        <v>0.2857142857142857</v>
      </c>
      <c r="D32" s="1" t="str">
        <f>VLOOKUP($B32,'LISTA STARTOWA'!$A:$F,4,0)</f>
        <v>IWONA</v>
      </c>
      <c r="E32" s="1" t="str">
        <f>VLOOKUP($B32,'LISTA STARTOWA'!$A:$F,5,0)</f>
        <v>KRUPA</v>
      </c>
      <c r="F32" s="1" t="str">
        <f>MID(VLOOKUP($B32,'LISTA STARTOWA'!$A:$F,6,0),1,3)</f>
        <v>HRM</v>
      </c>
      <c r="G32" s="1">
        <f t="shared" si="1"/>
        <v>21.2</v>
      </c>
      <c r="H32">
        <f>IF(RIGHT(D32,1)="A",1,0)</f>
        <v>1</v>
      </c>
    </row>
    <row r="33" spans="1:8" x14ac:dyDescent="0.25">
      <c r="A33">
        <v>32</v>
      </c>
      <c r="B33" s="1">
        <v>82</v>
      </c>
      <c r="C33" s="3">
        <f t="shared" si="4"/>
        <v>0.29523809523809524</v>
      </c>
      <c r="D33" s="1" t="str">
        <f>VLOOKUP($B33,'LISTA STARTOWA'!$A:$F,4,0)</f>
        <v>SŁAWOMIR</v>
      </c>
      <c r="E33" s="1" t="str">
        <f>VLOOKUP($B33,'LISTA STARTOWA'!$A:$F,5,0)</f>
        <v>FILAK</v>
      </c>
      <c r="F33" s="1" t="str">
        <f>MID(VLOOKUP($B33,'LISTA STARTOWA'!$A:$F,6,0),1,3)</f>
        <v>HRM</v>
      </c>
      <c r="G33" s="1">
        <f t="shared" si="1"/>
        <v>21.2</v>
      </c>
      <c r="H33">
        <f>IF(RIGHT(D33,1)="A",1,0)</f>
        <v>0</v>
      </c>
    </row>
    <row r="34" spans="1:8" x14ac:dyDescent="0.25">
      <c r="A34">
        <v>33</v>
      </c>
      <c r="B34" s="1">
        <v>128</v>
      </c>
      <c r="C34" s="3">
        <f t="shared" si="4"/>
        <v>0.30476190476190479</v>
      </c>
      <c r="D34" s="1" t="str">
        <f>VLOOKUP($B34,'LISTA STARTOWA'!$A:$F,4,0)</f>
        <v>BARTŁOMIEJ</v>
      </c>
      <c r="E34" s="1" t="str">
        <f>VLOOKUP($B34,'LISTA STARTOWA'!$A:$F,5,0)</f>
        <v>DUDA</v>
      </c>
      <c r="F34" s="1" t="str">
        <f>MID(VLOOKUP($B34,'LISTA STARTOWA'!$A:$F,6,0),1,3)</f>
        <v>HRM</v>
      </c>
      <c r="G34" s="1">
        <f t="shared" si="1"/>
        <v>21.2</v>
      </c>
      <c r="H34">
        <f>IF(RIGHT(D34,1)="A",1,0)</f>
        <v>0</v>
      </c>
    </row>
    <row r="35" spans="1:8" x14ac:dyDescent="0.25">
      <c r="A35">
        <v>34</v>
      </c>
      <c r="B35" s="1">
        <v>129</v>
      </c>
      <c r="C35" s="3">
        <f t="shared" si="4"/>
        <v>0.31428571428571428</v>
      </c>
      <c r="D35" s="1" t="str">
        <f>VLOOKUP($B35,'LISTA STARTOWA'!$A:$F,4,0)</f>
        <v>ROBERT</v>
      </c>
      <c r="E35" s="1" t="str">
        <f>VLOOKUP($B35,'LISTA STARTOWA'!$A:$F,5,0)</f>
        <v>ZASTAWA</v>
      </c>
      <c r="F35" s="1" t="str">
        <f>MID(VLOOKUP($B35,'LISTA STARTOWA'!$A:$F,6,0),1,3)</f>
        <v>FOR</v>
      </c>
      <c r="G35" s="1">
        <f t="shared" si="1"/>
        <v>21.2</v>
      </c>
      <c r="H35">
        <f>IF(RIGHT(D35,1)="A",1,0)</f>
        <v>0</v>
      </c>
    </row>
    <row r="36" spans="1:8" x14ac:dyDescent="0.25">
      <c r="A36">
        <v>35</v>
      </c>
      <c r="B36" s="1">
        <v>48</v>
      </c>
      <c r="C36" s="3">
        <f t="shared" si="4"/>
        <v>0.32380952380952382</v>
      </c>
      <c r="D36" s="1" t="str">
        <f>VLOOKUP($B36,'LISTA STARTOWA'!$A:$F,4,0)</f>
        <v>MARIUSZ</v>
      </c>
      <c r="E36" s="1" t="str">
        <f>VLOOKUP($B36,'LISTA STARTOWA'!$A:$F,5,0)</f>
        <v>SKOWROŃSKI</v>
      </c>
      <c r="F36" s="1" t="str">
        <f>MID(VLOOKUP($B36,'LISTA STARTOWA'!$A:$F,6,0),1,3)</f>
        <v>LUX</v>
      </c>
      <c r="G36" s="1">
        <f t="shared" si="1"/>
        <v>21.2</v>
      </c>
      <c r="H36">
        <f>IF(RIGHT(D36,1)="A",1,0)</f>
        <v>0</v>
      </c>
    </row>
    <row r="37" spans="1:8" x14ac:dyDescent="0.25">
      <c r="A37">
        <v>36</v>
      </c>
      <c r="B37" s="1">
        <v>130</v>
      </c>
      <c r="C37" s="3">
        <f t="shared" si="4"/>
        <v>0.33333333333333331</v>
      </c>
      <c r="D37" s="1" t="str">
        <f>VLOOKUP($B37,'LISTA STARTOWA'!$A:$F,4,0)</f>
        <v>KATARZYNA</v>
      </c>
      <c r="E37" s="1" t="str">
        <f>VLOOKUP($B37,'LISTA STARTOWA'!$A:$F,5,0)</f>
        <v>BIENIOSZEK</v>
      </c>
      <c r="F37" s="1" t="str">
        <f>MID(VLOOKUP($B37,'LISTA STARTOWA'!$A:$F,6,0),1,3)</f>
        <v>HRM</v>
      </c>
      <c r="G37" s="1">
        <f t="shared" si="1"/>
        <v>21.2</v>
      </c>
      <c r="H37">
        <f>IF(RIGHT(D37,1)="A",1,0)</f>
        <v>1</v>
      </c>
    </row>
    <row r="38" spans="1:8" x14ac:dyDescent="0.25">
      <c r="A38">
        <v>37</v>
      </c>
      <c r="B38" s="1">
        <v>131</v>
      </c>
      <c r="C38" s="3">
        <f t="shared" si="4"/>
        <v>0.34285714285714286</v>
      </c>
      <c r="D38" s="1" t="str">
        <f>VLOOKUP($B38,'LISTA STARTOWA'!$A:$F,4,0)</f>
        <v>BARTOSZ</v>
      </c>
      <c r="E38" s="1" t="str">
        <f>VLOOKUP($B38,'LISTA STARTOWA'!$A:$F,5,0)</f>
        <v>SMOŁKA</v>
      </c>
      <c r="F38" s="1" t="str">
        <f>MID(VLOOKUP($B38,'LISTA STARTOWA'!$A:$F,6,0),1,3)</f>
        <v>HRM</v>
      </c>
      <c r="G38" s="1">
        <f t="shared" si="1"/>
        <v>21.2</v>
      </c>
      <c r="H38">
        <f>IF(RIGHT(D38,1)="A",1,0)</f>
        <v>0</v>
      </c>
    </row>
    <row r="39" spans="1:8" x14ac:dyDescent="0.25">
      <c r="A39">
        <v>38</v>
      </c>
      <c r="B39" s="1">
        <v>132</v>
      </c>
      <c r="C39" s="3">
        <f t="shared" si="4"/>
        <v>0.35238095238095241</v>
      </c>
      <c r="D39" s="1" t="str">
        <f>VLOOKUP($B39,'LISTA STARTOWA'!$A:$F,4,0)</f>
        <v>ADAM</v>
      </c>
      <c r="E39" s="1" t="str">
        <f>VLOOKUP($B39,'LISTA STARTOWA'!$A:$F,5,0)</f>
        <v>MARSZAŁKOWSKI</v>
      </c>
      <c r="F39" s="1" t="str">
        <f>MID(VLOOKUP($B39,'LISTA STARTOWA'!$A:$F,6,0),1,3)</f>
        <v>FOR</v>
      </c>
      <c r="G39" s="1">
        <f t="shared" si="1"/>
        <v>21.2</v>
      </c>
      <c r="H39">
        <f>IF(RIGHT(D39,1)="A",1,0)</f>
        <v>0</v>
      </c>
    </row>
    <row r="40" spans="1:8" x14ac:dyDescent="0.25">
      <c r="A40">
        <v>39</v>
      </c>
      <c r="B40" s="1">
        <v>133</v>
      </c>
      <c r="C40" s="3">
        <f t="shared" si="4"/>
        <v>0.3619047619047619</v>
      </c>
      <c r="D40" s="1" t="str">
        <f>VLOOKUP($B40,'LISTA STARTOWA'!$A:$F,4,0)</f>
        <v>MICHAŁ</v>
      </c>
      <c r="E40" s="1" t="str">
        <f>VLOOKUP($B40,'LISTA STARTOWA'!$A:$F,5,0)</f>
        <v>KAJZEREK</v>
      </c>
      <c r="F40" s="1" t="str">
        <f>MID(VLOOKUP($B40,'LISTA STARTOWA'!$A:$F,6,0),1,3)</f>
        <v>FOR</v>
      </c>
      <c r="G40" s="1">
        <f t="shared" si="1"/>
        <v>21.2</v>
      </c>
      <c r="H40">
        <f>IF(RIGHT(D40,1)="A",1,0)</f>
        <v>0</v>
      </c>
    </row>
    <row r="41" spans="1:8" x14ac:dyDescent="0.25">
      <c r="A41">
        <v>40</v>
      </c>
      <c r="B41" s="1">
        <v>40</v>
      </c>
      <c r="C41" s="3">
        <f t="shared" si="4"/>
        <v>0.37142857142857144</v>
      </c>
      <c r="D41" s="1" t="str">
        <f>VLOOKUP($B41,'LISTA STARTOWA'!$A:$F,4,0)</f>
        <v>PAWEŁ</v>
      </c>
      <c r="E41" s="1" t="str">
        <f>VLOOKUP($B41,'LISTA STARTOWA'!$A:$F,5,0)</f>
        <v>BATKO</v>
      </c>
      <c r="F41" s="1" t="str">
        <f>MID(VLOOKUP($B41,'LISTA STARTOWA'!$A:$F,6,0),1,3)</f>
        <v>HRM</v>
      </c>
      <c r="G41" s="1">
        <f t="shared" si="1"/>
        <v>21.2</v>
      </c>
      <c r="H41">
        <f>IF(RIGHT(D41,1)="A",1,0)</f>
        <v>0</v>
      </c>
    </row>
    <row r="42" spans="1:8" x14ac:dyDescent="0.25">
      <c r="A42">
        <v>41</v>
      </c>
      <c r="B42" s="1">
        <v>2</v>
      </c>
      <c r="C42" s="3">
        <f t="shared" si="4"/>
        <v>0.38095238095238093</v>
      </c>
      <c r="D42" s="1" t="str">
        <f>VLOOKUP($B42,'LISTA STARTOWA'!$A:$F,4,0)</f>
        <v>MICHAŁ</v>
      </c>
      <c r="E42" s="1" t="str">
        <f>VLOOKUP($B42,'LISTA STARTOWA'!$A:$F,5,0)</f>
        <v>TOMAN</v>
      </c>
      <c r="F42" s="1" t="str">
        <f>MID(VLOOKUP($B42,'LISTA STARTOWA'!$A:$F,6,0),1,3)</f>
        <v>LUX</v>
      </c>
      <c r="G42" s="1">
        <f t="shared" si="1"/>
        <v>21.2</v>
      </c>
      <c r="H42">
        <f>IF(RIGHT(D42,1)="A",1,0)</f>
        <v>0</v>
      </c>
    </row>
    <row r="43" spans="1:8" x14ac:dyDescent="0.25">
      <c r="A43">
        <v>42</v>
      </c>
      <c r="B43" s="1">
        <v>134</v>
      </c>
      <c r="C43" s="3">
        <f t="shared" si="4"/>
        <v>0.39047619047619048</v>
      </c>
      <c r="D43" s="1" t="str">
        <f>VLOOKUP($B43,'LISTA STARTOWA'!$A:$F,4,0)</f>
        <v>KRZYSZTOF</v>
      </c>
      <c r="E43" s="1" t="str">
        <f>VLOOKUP($B43,'LISTA STARTOWA'!$A:$F,5,0)</f>
        <v>PAŁKA</v>
      </c>
      <c r="F43" s="1" t="str">
        <f>MID(VLOOKUP($B43,'LISTA STARTOWA'!$A:$F,6,0),1,3)</f>
        <v>HRM</v>
      </c>
      <c r="G43" s="1">
        <f t="shared" si="1"/>
        <v>21.2</v>
      </c>
      <c r="H43">
        <f>IF(RIGHT(D43,1)="A",1,0)</f>
        <v>0</v>
      </c>
    </row>
    <row r="44" spans="1:8" x14ac:dyDescent="0.25">
      <c r="A44">
        <v>43</v>
      </c>
      <c r="B44" s="1">
        <v>90</v>
      </c>
      <c r="C44" s="3">
        <f t="shared" si="4"/>
        <v>0.4</v>
      </c>
      <c r="D44" s="1" t="str">
        <f>VLOOKUP($B44,'LISTA STARTOWA'!$A:$F,4,0)</f>
        <v>JACEK</v>
      </c>
      <c r="E44" s="1" t="str">
        <f>VLOOKUP($B44,'LISTA STARTOWA'!$A:$F,5,0)</f>
        <v>BASEK</v>
      </c>
      <c r="F44" s="1" t="str">
        <f>MID(VLOOKUP($B44,'LISTA STARTOWA'!$A:$F,6,0),1,3)</f>
        <v>HRM</v>
      </c>
      <c r="G44" s="1">
        <f t="shared" si="1"/>
        <v>21.2</v>
      </c>
      <c r="H44">
        <f>IF(RIGHT(D44,1)="A",1,0)</f>
        <v>0</v>
      </c>
    </row>
    <row r="45" spans="1:8" x14ac:dyDescent="0.25">
      <c r="A45">
        <v>44</v>
      </c>
      <c r="B45" s="1">
        <v>36</v>
      </c>
      <c r="C45" s="3">
        <f t="shared" si="4"/>
        <v>0.40952380952380951</v>
      </c>
      <c r="D45" s="1" t="str">
        <f>VLOOKUP($B45,'LISTA STARTOWA'!$A:$F,4,0)</f>
        <v>MARCIN</v>
      </c>
      <c r="E45" s="1" t="str">
        <f>VLOOKUP($B45,'LISTA STARTOWA'!$A:$F,5,0)</f>
        <v>FORAJTER</v>
      </c>
      <c r="F45" s="1" t="str">
        <f>MID(VLOOKUP($B45,'LISTA STARTOWA'!$A:$F,6,0),1,3)</f>
        <v>LUX</v>
      </c>
      <c r="G45" s="1">
        <f t="shared" si="1"/>
        <v>21.2</v>
      </c>
      <c r="H45">
        <f>IF(RIGHT(D45,1)="A",1,0)</f>
        <v>0</v>
      </c>
    </row>
    <row r="46" spans="1:8" x14ac:dyDescent="0.25">
      <c r="A46">
        <v>45</v>
      </c>
      <c r="B46" s="1">
        <v>66</v>
      </c>
      <c r="C46" s="3">
        <f t="shared" si="4"/>
        <v>0.41904761904761906</v>
      </c>
      <c r="D46" s="1" t="str">
        <f>VLOOKUP($B46,'LISTA STARTOWA'!$A:$F,4,0)</f>
        <v>DOMINIKA</v>
      </c>
      <c r="E46" s="1" t="str">
        <f>VLOOKUP($B46,'LISTA STARTOWA'!$A:$F,5,0)</f>
        <v>PADIASEK</v>
      </c>
      <c r="F46" s="1" t="str">
        <f>MID(VLOOKUP($B46,'LISTA STARTOWA'!$A:$F,6,0),1,3)</f>
        <v>HRM</v>
      </c>
      <c r="G46" s="1">
        <f t="shared" si="1"/>
        <v>21.2</v>
      </c>
      <c r="H46">
        <f>IF(RIGHT(D46,1)="A",1,0)</f>
        <v>1</v>
      </c>
    </row>
    <row r="47" spans="1:8" x14ac:dyDescent="0.25">
      <c r="A47">
        <v>46</v>
      </c>
      <c r="B47" s="1">
        <v>135</v>
      </c>
      <c r="C47" s="3">
        <f t="shared" si="4"/>
        <v>0.42857142857142855</v>
      </c>
      <c r="D47" s="1" t="str">
        <f>VLOOKUP($B47,'LISTA STARTOWA'!$A:$F,4,0)</f>
        <v>PAWEŁ</v>
      </c>
      <c r="E47" s="1" t="str">
        <f>VLOOKUP($B47,'LISTA STARTOWA'!$A:$F,5,0)</f>
        <v>MENCEWICZ</v>
      </c>
      <c r="F47" s="1" t="str">
        <f>MID(VLOOKUP($B47,'LISTA STARTOWA'!$A:$F,6,0),1,3)</f>
        <v>FOR</v>
      </c>
      <c r="G47" s="1">
        <f t="shared" si="1"/>
        <v>21.2</v>
      </c>
      <c r="H47">
        <f>IF(RIGHT(D47,1)="A",1,0)</f>
        <v>0</v>
      </c>
    </row>
    <row r="48" spans="1:8" x14ac:dyDescent="0.25">
      <c r="A48">
        <v>47</v>
      </c>
      <c r="B48" s="1">
        <v>63</v>
      </c>
      <c r="C48" s="3">
        <f t="shared" si="4"/>
        <v>0.43809523809523809</v>
      </c>
      <c r="D48" s="1" t="str">
        <f>VLOOKUP($B48,'LISTA STARTOWA'!$A:$F,4,0)</f>
        <v>GRZEGORZ</v>
      </c>
      <c r="E48" s="1" t="str">
        <f>VLOOKUP($B48,'LISTA STARTOWA'!$A:$F,5,0)</f>
        <v>PYSZ</v>
      </c>
      <c r="F48" s="1" t="str">
        <f>MID(VLOOKUP($B48,'LISTA STARTOWA'!$A:$F,6,0),1,3)</f>
        <v>HRM</v>
      </c>
      <c r="G48" s="1">
        <f t="shared" si="1"/>
        <v>21.2</v>
      </c>
      <c r="H48">
        <f>IF(RIGHT(D48,1)="A",1,0)</f>
        <v>0</v>
      </c>
    </row>
    <row r="49" spans="1:8" x14ac:dyDescent="0.25">
      <c r="A49">
        <v>48</v>
      </c>
      <c r="B49" s="1">
        <v>136</v>
      </c>
      <c r="C49" s="3">
        <f t="shared" si="4"/>
        <v>0.44761904761904764</v>
      </c>
      <c r="D49" s="1" t="str">
        <f>VLOOKUP($B49,'LISTA STARTOWA'!$A:$F,4,0)</f>
        <v>MARTA</v>
      </c>
      <c r="E49" s="1" t="str">
        <f>VLOOKUP($B49,'LISTA STARTOWA'!$A:$F,5,0)</f>
        <v>BASEK</v>
      </c>
      <c r="F49" s="1" t="str">
        <f>MID(VLOOKUP($B49,'LISTA STARTOWA'!$A:$F,6,0),1,3)</f>
        <v>HRM</v>
      </c>
      <c r="G49" s="1">
        <f t="shared" si="1"/>
        <v>21.2</v>
      </c>
      <c r="H49">
        <f>IF(RIGHT(D49,1)="A",1,0)</f>
        <v>1</v>
      </c>
    </row>
    <row r="50" spans="1:8" x14ac:dyDescent="0.25">
      <c r="A50">
        <v>49</v>
      </c>
      <c r="B50" s="1">
        <v>20</v>
      </c>
      <c r="C50" s="3">
        <f t="shared" si="4"/>
        <v>0.45714285714285713</v>
      </c>
      <c r="D50" s="1" t="str">
        <f>VLOOKUP($B50,'LISTA STARTOWA'!$A:$F,4,0)</f>
        <v>MARCIN</v>
      </c>
      <c r="E50" s="1" t="str">
        <f>VLOOKUP($B50,'LISTA STARTOWA'!$A:$F,5,0)</f>
        <v>WALDON</v>
      </c>
      <c r="F50" s="1" t="str">
        <f>MID(VLOOKUP($B50,'LISTA STARTOWA'!$A:$F,6,0),1,3)</f>
        <v>HRM</v>
      </c>
      <c r="G50" s="1">
        <f t="shared" si="1"/>
        <v>21.2</v>
      </c>
      <c r="H50">
        <f>IF(RIGHT(D50,1)="A",1,0)</f>
        <v>0</v>
      </c>
    </row>
    <row r="51" spans="1:8" x14ac:dyDescent="0.25">
      <c r="A51">
        <v>50</v>
      </c>
      <c r="B51" s="1">
        <v>137</v>
      </c>
      <c r="C51" s="3">
        <f t="shared" si="4"/>
        <v>0.46666666666666667</v>
      </c>
      <c r="D51" s="1" t="str">
        <f>VLOOKUP($B51,'LISTA STARTOWA'!$A:$F,4,0)</f>
        <v>MARIUSZ</v>
      </c>
      <c r="E51" s="1" t="str">
        <f>VLOOKUP($B51,'LISTA STARTOWA'!$A:$F,5,0)</f>
        <v>GROBELNY</v>
      </c>
      <c r="F51" s="1" t="str">
        <f>MID(VLOOKUP($B51,'LISTA STARTOWA'!$A:$F,6,0),1,3)</f>
        <v>FOR</v>
      </c>
      <c r="G51" s="1">
        <f t="shared" si="1"/>
        <v>21.2</v>
      </c>
      <c r="H51">
        <f>IF(RIGHT(D51,1)="A",1,0)</f>
        <v>0</v>
      </c>
    </row>
    <row r="52" spans="1:8" x14ac:dyDescent="0.25">
      <c r="A52">
        <v>51</v>
      </c>
      <c r="B52" s="1">
        <v>138</v>
      </c>
      <c r="C52" s="3">
        <f t="shared" si="4"/>
        <v>0.47619047619047616</v>
      </c>
      <c r="D52" s="1" t="str">
        <f>VLOOKUP($B52,'LISTA STARTOWA'!$A:$F,4,0)</f>
        <v>JACEK</v>
      </c>
      <c r="E52" s="1" t="str">
        <f>VLOOKUP($B52,'LISTA STARTOWA'!$A:$F,5,0)</f>
        <v>KUFEL</v>
      </c>
      <c r="F52" s="1" t="str">
        <f>MID(VLOOKUP($B52,'LISTA STARTOWA'!$A:$F,6,0),1,3)</f>
        <v>HRM</v>
      </c>
      <c r="G52" s="1">
        <f t="shared" si="1"/>
        <v>21.2</v>
      </c>
      <c r="H52">
        <f>IF(RIGHT(D52,1)="A",1,0)</f>
        <v>0</v>
      </c>
    </row>
    <row r="53" spans="1:8" x14ac:dyDescent="0.25">
      <c r="A53">
        <v>52</v>
      </c>
      <c r="B53" s="1">
        <v>53</v>
      </c>
      <c r="C53" s="3">
        <f t="shared" si="4"/>
        <v>0.48571428571428571</v>
      </c>
      <c r="D53" s="1" t="str">
        <f>VLOOKUP($B53,'LISTA STARTOWA'!$A:$F,4,0)</f>
        <v>ROBERT</v>
      </c>
      <c r="E53" s="1" t="str">
        <f>VLOOKUP($B53,'LISTA STARTOWA'!$A:$F,5,0)</f>
        <v>ZEGZUŁA</v>
      </c>
      <c r="F53" s="1" t="str">
        <f>MID(VLOOKUP($B53,'LISTA STARTOWA'!$A:$F,6,0),1,3)</f>
        <v>HRM</v>
      </c>
      <c r="G53" s="1">
        <f t="shared" si="1"/>
        <v>21.2</v>
      </c>
      <c r="H53">
        <f>IF(RIGHT(D53,1)="A",1,0)</f>
        <v>0</v>
      </c>
    </row>
    <row r="54" spans="1:8" x14ac:dyDescent="0.25">
      <c r="A54">
        <v>53</v>
      </c>
      <c r="B54" s="1">
        <v>139</v>
      </c>
      <c r="C54" s="3">
        <f t="shared" si="4"/>
        <v>0.49523809523809526</v>
      </c>
      <c r="D54" s="1" t="str">
        <f>VLOOKUP($B54,'LISTA STARTOWA'!$A:$F,4,0)</f>
        <v>RENATA</v>
      </c>
      <c r="E54" s="1" t="str">
        <f>VLOOKUP($B54,'LISTA STARTOWA'!$A:$F,5,0)</f>
        <v>OPIEKULSKA</v>
      </c>
      <c r="F54" s="1" t="str">
        <f>MID(VLOOKUP($B54,'LISTA STARTOWA'!$A:$F,6,0),1,3)</f>
        <v>FOR</v>
      </c>
      <c r="G54" s="1">
        <f t="shared" si="1"/>
        <v>21.2</v>
      </c>
      <c r="H54">
        <f>IF(RIGHT(D54,1)="A",1,0)</f>
        <v>1</v>
      </c>
    </row>
    <row r="55" spans="1:8" x14ac:dyDescent="0.25">
      <c r="A55">
        <v>54</v>
      </c>
      <c r="B55" s="1">
        <v>70</v>
      </c>
      <c r="C55" s="3">
        <f t="shared" si="4"/>
        <v>0.50476190476190474</v>
      </c>
      <c r="D55" s="1" t="str">
        <f>VLOOKUP($B55,'LISTA STARTOWA'!$A:$F,4,0)</f>
        <v>SABINA</v>
      </c>
      <c r="E55" s="1" t="str">
        <f>VLOOKUP($B55,'LISTA STARTOWA'!$A:$F,5,0)</f>
        <v>BARTECKA</v>
      </c>
      <c r="F55" s="1" t="str">
        <f>MID(VLOOKUP($B55,'LISTA STARTOWA'!$A:$F,6,0),1,3)</f>
        <v>HRM</v>
      </c>
      <c r="G55" s="1">
        <f t="shared" si="1"/>
        <v>21.2</v>
      </c>
      <c r="H55">
        <f>IF(RIGHT(D55,1)="A",1,0)</f>
        <v>1</v>
      </c>
    </row>
    <row r="56" spans="1:8" x14ac:dyDescent="0.25">
      <c r="A56">
        <v>55</v>
      </c>
      <c r="B56" s="1">
        <v>140</v>
      </c>
      <c r="C56" s="3">
        <f t="shared" si="4"/>
        <v>0.51428571428571423</v>
      </c>
      <c r="D56" s="1" t="str">
        <f>VLOOKUP($B56,'LISTA STARTOWA'!$A:$F,4,0)</f>
        <v>JAROSŁAW</v>
      </c>
      <c r="E56" s="1" t="str">
        <f>VLOOKUP($B56,'LISTA STARTOWA'!$A:$F,5,0)</f>
        <v>OŚLIZŁO</v>
      </c>
      <c r="F56" s="1" t="str">
        <f>MID(VLOOKUP($B56,'LISTA STARTOWA'!$A:$F,6,0),1,3)</f>
        <v>FOR</v>
      </c>
      <c r="G56" s="1">
        <f t="shared" si="1"/>
        <v>21.2</v>
      </c>
      <c r="H56">
        <f>IF(RIGHT(D56,1)="A",1,0)</f>
        <v>0</v>
      </c>
    </row>
    <row r="57" spans="1:8" x14ac:dyDescent="0.25">
      <c r="A57">
        <v>56</v>
      </c>
      <c r="B57" s="1">
        <v>97</v>
      </c>
      <c r="C57" s="3">
        <f t="shared" si="4"/>
        <v>0.52380952380952384</v>
      </c>
      <c r="D57" s="1" t="str">
        <f>VLOOKUP($B57,'LISTA STARTOWA'!$A:$F,4,0)</f>
        <v>MONIKA</v>
      </c>
      <c r="E57" s="1" t="str">
        <f>VLOOKUP($B57,'LISTA STARTOWA'!$A:$F,5,0)</f>
        <v>WŁOSZCZAK</v>
      </c>
      <c r="F57" s="1" t="str">
        <f>MID(VLOOKUP($B57,'LISTA STARTOWA'!$A:$F,6,0),1,3)</f>
        <v>HRM</v>
      </c>
      <c r="G57" s="1">
        <f t="shared" si="1"/>
        <v>21.2</v>
      </c>
      <c r="H57">
        <f>IF(RIGHT(D57,1)="A",1,0)</f>
        <v>1</v>
      </c>
    </row>
    <row r="58" spans="1:8" x14ac:dyDescent="0.25">
      <c r="A58">
        <v>57</v>
      </c>
      <c r="B58" s="1">
        <v>141</v>
      </c>
      <c r="C58" s="3">
        <f t="shared" si="4"/>
        <v>0.53333333333333333</v>
      </c>
      <c r="D58" s="1" t="str">
        <f>VLOOKUP($B58,'LISTA STARTOWA'!$A:$F,4,0)</f>
        <v>JANUSZ</v>
      </c>
      <c r="E58" s="1" t="str">
        <f>VLOOKUP($B58,'LISTA STARTOWA'!$A:$F,5,0)</f>
        <v>KROCZEK</v>
      </c>
      <c r="F58" s="1" t="str">
        <f>MID(VLOOKUP($B58,'LISTA STARTOWA'!$A:$F,6,0),1,3)</f>
        <v>FOR</v>
      </c>
      <c r="G58" s="1">
        <f t="shared" si="1"/>
        <v>21.2</v>
      </c>
      <c r="H58">
        <f>IF(RIGHT(D58,1)="A",1,0)</f>
        <v>0</v>
      </c>
    </row>
    <row r="59" spans="1:8" x14ac:dyDescent="0.25">
      <c r="A59">
        <v>58</v>
      </c>
      <c r="B59" s="1">
        <v>109</v>
      </c>
      <c r="C59" s="3">
        <f t="shared" si="4"/>
        <v>0.54285714285714282</v>
      </c>
      <c r="D59" s="1" t="str">
        <f>VLOOKUP($B59,'LISTA STARTOWA'!$A:$F,4,0)</f>
        <v>JACEK</v>
      </c>
      <c r="E59" s="1" t="str">
        <f>VLOOKUP($B59,'LISTA STARTOWA'!$A:$F,5,0)</f>
        <v>KAŁUSEK</v>
      </c>
      <c r="F59" s="1" t="str">
        <f>MID(VLOOKUP($B59,'LISTA STARTOWA'!$A:$F,6,0),1,3)</f>
        <v>LUX</v>
      </c>
      <c r="G59" s="1">
        <f t="shared" si="1"/>
        <v>21.2</v>
      </c>
      <c r="H59">
        <f>IF(RIGHT(D59,1)="A",1,0)</f>
        <v>0</v>
      </c>
    </row>
    <row r="60" spans="1:8" x14ac:dyDescent="0.25">
      <c r="A60">
        <v>59</v>
      </c>
      <c r="B60" s="1">
        <v>3</v>
      </c>
      <c r="C60" s="3">
        <f t="shared" si="4"/>
        <v>0.55238095238095242</v>
      </c>
      <c r="D60" s="1" t="str">
        <f>VLOOKUP($B60,'LISTA STARTOWA'!$A:$F,4,0)</f>
        <v>JAKUB</v>
      </c>
      <c r="E60" s="1" t="str">
        <f>VLOOKUP($B60,'LISTA STARTOWA'!$A:$F,5,0)</f>
        <v>PAWLISZYN</v>
      </c>
      <c r="F60" s="1" t="str">
        <f>MID(VLOOKUP($B60,'LISTA STARTOWA'!$A:$F,6,0),1,3)</f>
        <v>LUX</v>
      </c>
      <c r="G60" s="1">
        <f t="shared" si="1"/>
        <v>21.2</v>
      </c>
      <c r="H60">
        <f>IF(RIGHT(D60,1)="A",1,0)</f>
        <v>0</v>
      </c>
    </row>
    <row r="61" spans="1:8" x14ac:dyDescent="0.25">
      <c r="A61">
        <v>60</v>
      </c>
      <c r="B61" s="1">
        <v>11</v>
      </c>
      <c r="C61" s="3">
        <f t="shared" si="4"/>
        <v>0.56190476190476191</v>
      </c>
      <c r="D61" s="1" t="str">
        <f>VLOOKUP($B61,'LISTA STARTOWA'!$A:$F,4,0)</f>
        <v>PIOTR</v>
      </c>
      <c r="E61" s="1" t="str">
        <f>VLOOKUP($B61,'LISTA STARTOWA'!$A:$F,5,0)</f>
        <v>KORZUSZNIK</v>
      </c>
      <c r="F61" s="1" t="str">
        <f>MID(VLOOKUP($B61,'LISTA STARTOWA'!$A:$F,6,0),1,3)</f>
        <v>LUX</v>
      </c>
      <c r="G61" s="1">
        <f t="shared" si="1"/>
        <v>21.2</v>
      </c>
      <c r="H61">
        <f>IF(RIGHT(D61,1)="A",1,0)</f>
        <v>0</v>
      </c>
    </row>
    <row r="62" spans="1:8" x14ac:dyDescent="0.25">
      <c r="A62">
        <v>61</v>
      </c>
      <c r="B62" s="1">
        <v>142</v>
      </c>
      <c r="C62" s="3">
        <f t="shared" si="4"/>
        <v>0.5714285714285714</v>
      </c>
      <c r="D62" s="1" t="str">
        <f>VLOOKUP($B62,'LISTA STARTOWA'!$A:$F,4,0)</f>
        <v>ANDRZEJ</v>
      </c>
      <c r="E62" s="1" t="str">
        <f>VLOOKUP($B62,'LISTA STARTOWA'!$A:$F,5,0)</f>
        <v>WŁODARCZYK</v>
      </c>
      <c r="F62" s="1" t="str">
        <f>MID(VLOOKUP($B62,'LISTA STARTOWA'!$A:$F,6,0),1,3)</f>
        <v>FOR</v>
      </c>
      <c r="G62" s="1">
        <f t="shared" si="1"/>
        <v>21.2</v>
      </c>
      <c r="H62">
        <f>IF(RIGHT(D62,1)="A",1,0)</f>
        <v>0</v>
      </c>
    </row>
    <row r="63" spans="1:8" x14ac:dyDescent="0.25">
      <c r="A63">
        <v>62</v>
      </c>
      <c r="B63" s="1">
        <v>29</v>
      </c>
      <c r="C63" s="3">
        <f t="shared" si="4"/>
        <v>0.580952380952381</v>
      </c>
      <c r="D63" s="1" t="str">
        <f>VLOOKUP($B63,'LISTA STARTOWA'!$A:$F,4,0)</f>
        <v>KATARZYNA</v>
      </c>
      <c r="E63" s="1" t="str">
        <f>VLOOKUP($B63,'LISTA STARTOWA'!$A:$F,5,0)</f>
        <v>STABLA</v>
      </c>
      <c r="F63" s="1" t="str">
        <f>MID(VLOOKUP($B63,'LISTA STARTOWA'!$A:$F,6,0),1,3)</f>
        <v>LUX</v>
      </c>
      <c r="G63" s="1">
        <f t="shared" si="1"/>
        <v>21.2</v>
      </c>
      <c r="H63">
        <f>IF(RIGHT(D63,1)="A",1,0)</f>
        <v>1</v>
      </c>
    </row>
    <row r="64" spans="1:8" x14ac:dyDescent="0.25">
      <c r="A64">
        <v>63</v>
      </c>
      <c r="B64" s="1">
        <v>31</v>
      </c>
      <c r="C64" s="3">
        <f t="shared" si="4"/>
        <v>0.59047619047619049</v>
      </c>
      <c r="D64" s="1" t="str">
        <f>VLOOKUP($B64,'LISTA STARTOWA'!$A:$F,4,0)</f>
        <v>PATRYCJA</v>
      </c>
      <c r="E64" s="1" t="str">
        <f>VLOOKUP($B64,'LISTA STARTOWA'!$A:$F,5,0)</f>
        <v>GRABARCZYK</v>
      </c>
      <c r="F64" s="1" t="str">
        <f>MID(VLOOKUP($B64,'LISTA STARTOWA'!$A:$F,6,0),1,3)</f>
        <v>LUX</v>
      </c>
      <c r="G64" s="1">
        <f t="shared" si="1"/>
        <v>21.2</v>
      </c>
      <c r="H64">
        <f>IF(RIGHT(D64,1)="A",1,0)</f>
        <v>1</v>
      </c>
    </row>
    <row r="65" spans="1:8" x14ac:dyDescent="0.25">
      <c r="A65">
        <v>64</v>
      </c>
      <c r="B65" s="1">
        <v>100</v>
      </c>
      <c r="C65" s="3">
        <f t="shared" si="4"/>
        <v>0.6</v>
      </c>
      <c r="D65" s="1" t="str">
        <f>VLOOKUP($B65,'LISTA STARTOWA'!$A:$F,4,0)</f>
        <v>AGNIESZKA</v>
      </c>
      <c r="E65" s="1" t="str">
        <f>VLOOKUP($B65,'LISTA STARTOWA'!$A:$F,5,0)</f>
        <v>KARLIK</v>
      </c>
      <c r="F65" s="1" t="str">
        <f>MID(VLOOKUP($B65,'LISTA STARTOWA'!$A:$F,6,0),1,3)</f>
        <v>LUX</v>
      </c>
      <c r="G65" s="1">
        <f t="shared" si="1"/>
        <v>21.2</v>
      </c>
      <c r="H65">
        <f>IF(RIGHT(D65,1)="A",1,0)</f>
        <v>1</v>
      </c>
    </row>
    <row r="66" spans="1:8" x14ac:dyDescent="0.25">
      <c r="A66">
        <v>65</v>
      </c>
      <c r="B66" s="1">
        <v>148</v>
      </c>
      <c r="C66" s="3">
        <f t="shared" si="4"/>
        <v>0.60952380952380958</v>
      </c>
      <c r="D66" s="1" t="str">
        <f>VLOOKUP($B66,'LISTA STARTOWA'!$A:$F,4,0)</f>
        <v>TOMASZ</v>
      </c>
      <c r="E66" s="1" t="str">
        <f>VLOOKUP($B66,'LISTA STARTOWA'!$A:$F,5,0)</f>
        <v>STANICZYK</v>
      </c>
      <c r="F66" s="1" t="str">
        <f>MID(VLOOKUP($B66,'LISTA STARTOWA'!$A:$F,6,0),1,3)</f>
        <v>FOR</v>
      </c>
      <c r="G66" s="1">
        <f t="shared" si="1"/>
        <v>21.2</v>
      </c>
      <c r="H66">
        <f>IF(RIGHT(D66,1)="A",1,0)</f>
        <v>0</v>
      </c>
    </row>
    <row r="67" spans="1:8" x14ac:dyDescent="0.25">
      <c r="A67">
        <v>66</v>
      </c>
      <c r="B67" s="1">
        <v>165</v>
      </c>
      <c r="C67" s="3">
        <f t="shared" si="4"/>
        <v>0.61904761904761907</v>
      </c>
      <c r="D67" s="1" t="str">
        <f>VLOOKUP($B67,'LISTA STARTOWA'!$A:$F,4,0)</f>
        <v>ELŻBIETA</v>
      </c>
      <c r="E67" s="1" t="str">
        <f>VLOOKUP($B67,'LISTA STARTOWA'!$A:$F,5,0)</f>
        <v>SZYMICZEK</v>
      </c>
      <c r="F67" s="1" t="str">
        <f>MID(VLOOKUP($B67,'LISTA STARTOWA'!$A:$F,6,0),1,3)</f>
        <v>FOR</v>
      </c>
      <c r="G67" s="1">
        <f t="shared" si="1"/>
        <v>21.2</v>
      </c>
      <c r="H67">
        <f>IF(RIGHT(D67,1)="A",1,0)</f>
        <v>1</v>
      </c>
    </row>
    <row r="68" spans="1:8" x14ac:dyDescent="0.25">
      <c r="A68">
        <v>67</v>
      </c>
      <c r="B68" s="1">
        <v>150</v>
      </c>
      <c r="C68" s="3">
        <f t="shared" si="4"/>
        <v>0.62857142857142856</v>
      </c>
      <c r="D68" s="1" t="str">
        <f>VLOOKUP($B68,'LISTA STARTOWA'!$A:$F,4,0)</f>
        <v>TOMASZ</v>
      </c>
      <c r="E68" s="1" t="str">
        <f>VLOOKUP($B68,'LISTA STARTOWA'!$A:$F,5,0)</f>
        <v>TYPEK</v>
      </c>
      <c r="F68" s="1" t="str">
        <f>MID(VLOOKUP($B68,'LISTA STARTOWA'!$A:$F,6,0),1,3)</f>
        <v>LUX</v>
      </c>
      <c r="G68" s="1">
        <f t="shared" ref="G68:G69" si="5">5.3*4</f>
        <v>21.2</v>
      </c>
      <c r="H68">
        <f>IF(RIGHT(D68,1)="A",1,0)</f>
        <v>0</v>
      </c>
    </row>
    <row r="69" spans="1:8" x14ac:dyDescent="0.25">
      <c r="A69">
        <v>68</v>
      </c>
      <c r="B69" s="1">
        <v>8</v>
      </c>
      <c r="C69" s="3">
        <f t="shared" si="4"/>
        <v>0.63809523809523805</v>
      </c>
      <c r="D69" s="1" t="str">
        <f>VLOOKUP($B69,'LISTA STARTOWA'!$A:$F,4,0)</f>
        <v>URSZULA</v>
      </c>
      <c r="E69" s="1" t="str">
        <f>VLOOKUP($B69,'LISTA STARTOWA'!$A:$F,5,0)</f>
        <v>MENŻYK</v>
      </c>
      <c r="F69" s="1" t="str">
        <f>MID(VLOOKUP($B69,'LISTA STARTOWA'!$A:$F,6,0),1,3)</f>
        <v>LUX</v>
      </c>
      <c r="G69" s="1">
        <f t="shared" si="5"/>
        <v>21.2</v>
      </c>
      <c r="H69">
        <f>IF(RIGHT(D69,1)="A",1,0)</f>
        <v>1</v>
      </c>
    </row>
    <row r="70" spans="1:8" x14ac:dyDescent="0.25">
      <c r="A70">
        <v>69</v>
      </c>
      <c r="B70" s="1">
        <v>143</v>
      </c>
      <c r="C70" s="3">
        <f t="shared" si="4"/>
        <v>0.64761904761904765</v>
      </c>
      <c r="D70" s="1" t="str">
        <f>VLOOKUP($B70,'LISTA STARTOWA'!$A:$F,4,0)</f>
        <v>KATARZYNA</v>
      </c>
      <c r="E70" s="1" t="str">
        <f>VLOOKUP($B70,'LISTA STARTOWA'!$A:$F,5,0)</f>
        <v>KANCLERZ-JANUSZEWSKA</v>
      </c>
      <c r="F70" s="1" t="str">
        <f>MID(VLOOKUP($B70,'LISTA STARTOWA'!$A:$F,6,0),1,3)</f>
        <v>FOR</v>
      </c>
      <c r="G70" s="1">
        <f t="shared" ref="G70:G80" si="6">5.3*3</f>
        <v>15.899999999999999</v>
      </c>
      <c r="H70">
        <f>IF(RIGHT(D70,1)="A",1,0)</f>
        <v>1</v>
      </c>
    </row>
    <row r="71" spans="1:8" x14ac:dyDescent="0.25">
      <c r="A71">
        <v>70</v>
      </c>
      <c r="B71" s="1">
        <v>4</v>
      </c>
      <c r="C71" s="3">
        <f t="shared" si="4"/>
        <v>0.65714285714285714</v>
      </c>
      <c r="D71" s="1" t="str">
        <f>VLOOKUP($B71,'LISTA STARTOWA'!$A:$F,4,0)</f>
        <v>MARCIN</v>
      </c>
      <c r="E71" s="1" t="str">
        <f>VLOOKUP($B71,'LISTA STARTOWA'!$A:$F,5,0)</f>
        <v>OLEKSIUK</v>
      </c>
      <c r="F71" s="1" t="str">
        <f>MID(VLOOKUP($B71,'LISTA STARTOWA'!$A:$F,6,0),1,3)</f>
        <v>LUX</v>
      </c>
      <c r="G71" s="1">
        <f t="shared" si="6"/>
        <v>15.899999999999999</v>
      </c>
      <c r="H71">
        <f>IF(RIGHT(D71,1)="A",1,0)</f>
        <v>0</v>
      </c>
    </row>
    <row r="72" spans="1:8" x14ac:dyDescent="0.25">
      <c r="A72">
        <v>71</v>
      </c>
      <c r="B72" s="1">
        <v>144</v>
      </c>
      <c r="C72" s="3">
        <f t="shared" si="4"/>
        <v>0.66666666666666663</v>
      </c>
      <c r="D72" s="1" t="str">
        <f>VLOOKUP($B72,'LISTA STARTOWA'!$A:$F,4,0)</f>
        <v>KATARZYNA</v>
      </c>
      <c r="E72" s="1" t="str">
        <f>VLOOKUP($B72,'LISTA STARTOWA'!$A:$F,5,0)</f>
        <v>PEPEL</v>
      </c>
      <c r="F72" s="1" t="str">
        <f>MID(VLOOKUP($B72,'LISTA STARTOWA'!$A:$F,6,0),1,3)</f>
        <v>LUX</v>
      </c>
      <c r="G72" s="1">
        <f t="shared" si="6"/>
        <v>15.899999999999999</v>
      </c>
      <c r="H72">
        <f>IF(RIGHT(D72,1)="A",1,0)</f>
        <v>1</v>
      </c>
    </row>
    <row r="73" spans="1:8" x14ac:dyDescent="0.25">
      <c r="A73">
        <v>72</v>
      </c>
      <c r="B73" s="1">
        <v>145</v>
      </c>
      <c r="C73" s="3">
        <f t="shared" si="4"/>
        <v>0.67619047619047623</v>
      </c>
      <c r="D73" s="1" t="str">
        <f>VLOOKUP($B73,'LISTA STARTOWA'!$A:$F,4,0)</f>
        <v>KAROLINA</v>
      </c>
      <c r="E73" s="1" t="str">
        <f>VLOOKUP($B73,'LISTA STARTOWA'!$A:$F,5,0)</f>
        <v>ŁĄCKA</v>
      </c>
      <c r="F73" s="1" t="str">
        <f>MID(VLOOKUP($B73,'LISTA STARTOWA'!$A:$F,6,0),1,3)</f>
        <v>LUX</v>
      </c>
      <c r="G73" s="1">
        <f t="shared" si="6"/>
        <v>15.899999999999999</v>
      </c>
      <c r="H73">
        <f>IF(RIGHT(D73,1)="A",1,0)</f>
        <v>1</v>
      </c>
    </row>
    <row r="74" spans="1:8" x14ac:dyDescent="0.25">
      <c r="A74">
        <v>73</v>
      </c>
      <c r="B74" s="1">
        <v>146</v>
      </c>
      <c r="C74" s="3">
        <f t="shared" si="4"/>
        <v>0.68571428571428572</v>
      </c>
      <c r="D74" s="1" t="str">
        <f>VLOOKUP($B74,'LISTA STARTOWA'!$A:$F,4,0)</f>
        <v>WIOLETA</v>
      </c>
      <c r="E74" s="1" t="str">
        <f>VLOOKUP($B74,'LISTA STARTOWA'!$A:$F,5,0)</f>
        <v>BIELKA</v>
      </c>
      <c r="F74" s="1" t="str">
        <f>MID(VLOOKUP($B74,'LISTA STARTOWA'!$A:$F,6,0),1,3)</f>
        <v>HRM</v>
      </c>
      <c r="G74" s="1">
        <f t="shared" si="6"/>
        <v>15.899999999999999</v>
      </c>
      <c r="H74">
        <f>IF(RIGHT(D74,1)="A",1,0)</f>
        <v>1</v>
      </c>
    </row>
    <row r="75" spans="1:8" x14ac:dyDescent="0.25">
      <c r="A75">
        <v>74</v>
      </c>
      <c r="B75" s="1">
        <v>147</v>
      </c>
      <c r="C75" s="3">
        <f t="shared" si="4"/>
        <v>0.69523809523809521</v>
      </c>
      <c r="D75" s="1" t="str">
        <f>VLOOKUP($B75,'LISTA STARTOWA'!$A:$F,4,0)</f>
        <v>REMIGIUSZ</v>
      </c>
      <c r="E75" s="1" t="str">
        <f>VLOOKUP($B75,'LISTA STARTOWA'!$A:$F,5,0)</f>
        <v>KOWOLIK</v>
      </c>
      <c r="F75" s="1" t="str">
        <f>MID(VLOOKUP($B75,'LISTA STARTOWA'!$A:$F,6,0),1,3)</f>
        <v>FOR</v>
      </c>
      <c r="G75" s="1">
        <f t="shared" si="6"/>
        <v>15.899999999999999</v>
      </c>
      <c r="H75">
        <f>IF(RIGHT(D75,1)="A",1,0)</f>
        <v>0</v>
      </c>
    </row>
    <row r="76" spans="1:8" x14ac:dyDescent="0.25">
      <c r="A76">
        <v>75</v>
      </c>
      <c r="B76" s="1">
        <v>18</v>
      </c>
      <c r="C76" s="3">
        <f t="shared" si="4"/>
        <v>0.70476190476190481</v>
      </c>
      <c r="D76" s="1" t="str">
        <f>VLOOKUP($B76,'LISTA STARTOWA'!$A:$F,4,0)</f>
        <v>IZABELA</v>
      </c>
      <c r="E76" s="1" t="str">
        <f>VLOOKUP($B76,'LISTA STARTOWA'!$A:$F,5,0)</f>
        <v>WEISMAN</v>
      </c>
      <c r="F76" s="1" t="str">
        <f>MID(VLOOKUP($B76,'LISTA STARTOWA'!$A:$F,6,0),1,3)</f>
        <v>HRM</v>
      </c>
      <c r="G76" s="1">
        <f t="shared" si="6"/>
        <v>15.899999999999999</v>
      </c>
      <c r="H76">
        <f>IF(RIGHT(D76,1)="A",1,0)</f>
        <v>1</v>
      </c>
    </row>
    <row r="77" spans="1:8" x14ac:dyDescent="0.25">
      <c r="A77">
        <v>76</v>
      </c>
      <c r="B77" s="1">
        <v>149</v>
      </c>
      <c r="C77" s="3">
        <f t="shared" si="4"/>
        <v>0.7142857142857143</v>
      </c>
      <c r="D77" s="1" t="str">
        <f>VLOOKUP($B77,'LISTA STARTOWA'!$A:$F,4,0)</f>
        <v>PRZEMYSŁAW</v>
      </c>
      <c r="E77" s="1" t="str">
        <f>VLOOKUP($B77,'LISTA STARTOWA'!$A:$F,5,0)</f>
        <v>BIEGAŁA</v>
      </c>
      <c r="F77" s="1" t="str">
        <f>MID(VLOOKUP($B77,'LISTA STARTOWA'!$A:$F,6,0),1,3)</f>
        <v>HRM</v>
      </c>
      <c r="G77" s="1">
        <f t="shared" si="6"/>
        <v>15.899999999999999</v>
      </c>
      <c r="H77">
        <f>IF(RIGHT(D77,1)="A",1,0)</f>
        <v>0</v>
      </c>
    </row>
    <row r="78" spans="1:8" x14ac:dyDescent="0.25">
      <c r="A78">
        <v>77</v>
      </c>
      <c r="B78" s="1">
        <v>151</v>
      </c>
      <c r="C78" s="3">
        <f t="shared" si="4"/>
        <v>0.72380952380952379</v>
      </c>
      <c r="D78" s="1" t="str">
        <f>VLOOKUP($B78,'LISTA STARTOWA'!$A:$F,4,0)</f>
        <v>SONIA</v>
      </c>
      <c r="E78" s="1" t="str">
        <f>VLOOKUP($B78,'LISTA STARTOWA'!$A:$F,5,0)</f>
        <v>MOLITOR</v>
      </c>
      <c r="F78" s="1" t="str">
        <f>MID(VLOOKUP($B78,'LISTA STARTOWA'!$A:$F,6,0),1,3)</f>
        <v>FOR</v>
      </c>
      <c r="G78" s="1">
        <f t="shared" si="6"/>
        <v>15.899999999999999</v>
      </c>
      <c r="H78">
        <f>IF(RIGHT(D78,1)="A",1,0)</f>
        <v>1</v>
      </c>
    </row>
    <row r="79" spans="1:8" x14ac:dyDescent="0.25">
      <c r="A79">
        <v>78</v>
      </c>
      <c r="B79" s="1">
        <v>152</v>
      </c>
      <c r="C79" s="3">
        <f t="shared" si="4"/>
        <v>0.73333333333333328</v>
      </c>
      <c r="D79" s="1" t="str">
        <f>VLOOKUP($B79,'LISTA STARTOWA'!$A:$F,4,0)</f>
        <v>MARIUSZ</v>
      </c>
      <c r="E79" s="1" t="str">
        <f>VLOOKUP($B79,'LISTA STARTOWA'!$A:$F,5,0)</f>
        <v>BLAZY</v>
      </c>
      <c r="F79" s="1" t="str">
        <f>MID(VLOOKUP($B79,'LISTA STARTOWA'!$A:$F,6,0),1,3)</f>
        <v>FOR</v>
      </c>
      <c r="G79" s="1">
        <f t="shared" si="6"/>
        <v>15.899999999999999</v>
      </c>
      <c r="H79">
        <f>IF(RIGHT(D79,1)="A",1,0)</f>
        <v>0</v>
      </c>
    </row>
    <row r="80" spans="1:8" x14ac:dyDescent="0.25">
      <c r="A80">
        <v>79</v>
      </c>
      <c r="B80" s="1">
        <v>60</v>
      </c>
      <c r="C80" s="3">
        <f t="shared" si="4"/>
        <v>0.74285714285714288</v>
      </c>
      <c r="D80" s="1" t="str">
        <f>VLOOKUP($B80,'LISTA STARTOWA'!$A:$F,4,0)</f>
        <v>JAROSŁAW</v>
      </c>
      <c r="E80" s="1" t="str">
        <f>VLOOKUP($B80,'LISTA STARTOWA'!$A:$F,5,0)</f>
        <v>STABLA</v>
      </c>
      <c r="F80" s="1" t="str">
        <f>MID(VLOOKUP($B80,'LISTA STARTOWA'!$A:$F,6,0),1,3)</f>
        <v>LUX</v>
      </c>
      <c r="G80" s="1">
        <f t="shared" si="6"/>
        <v>15.899999999999999</v>
      </c>
      <c r="H80">
        <f>IF(RIGHT(D80,1)="A",1,0)</f>
        <v>0</v>
      </c>
    </row>
    <row r="81" spans="1:8" x14ac:dyDescent="0.25">
      <c r="A81">
        <v>80</v>
      </c>
      <c r="B81" s="1">
        <v>86</v>
      </c>
      <c r="C81" s="3">
        <f t="shared" si="4"/>
        <v>0.75238095238095237</v>
      </c>
      <c r="D81" s="1" t="str">
        <f>VLOOKUP($B81,'LISTA STARTOWA'!$A:$F,4,0)</f>
        <v>MICHAŁ</v>
      </c>
      <c r="E81" s="1" t="str">
        <f>VLOOKUP($B81,'LISTA STARTOWA'!$A:$F,5,0)</f>
        <v>DE SAS TOPOLNICKI</v>
      </c>
      <c r="F81" s="1" t="str">
        <f>MID(VLOOKUP($B81,'LISTA STARTOWA'!$A:$F,6,0),1,3)</f>
        <v>ENE</v>
      </c>
      <c r="G81" s="1">
        <f t="shared" ref="G81:G91" si="7">5.3*2</f>
        <v>10.6</v>
      </c>
      <c r="H81">
        <f>IF(RIGHT(D81,1)="A",1,0)</f>
        <v>0</v>
      </c>
    </row>
    <row r="82" spans="1:8" x14ac:dyDescent="0.25">
      <c r="A82">
        <v>81</v>
      </c>
      <c r="B82" s="1">
        <v>153</v>
      </c>
      <c r="C82" s="3">
        <f t="shared" si="4"/>
        <v>0.76190476190476186</v>
      </c>
      <c r="D82" s="1" t="str">
        <f>VLOOKUP($B82,'LISTA STARTOWA'!$A:$F,4,0)</f>
        <v>MAREK</v>
      </c>
      <c r="E82" s="1" t="str">
        <f>VLOOKUP($B82,'LISTA STARTOWA'!$A:$F,5,0)</f>
        <v>CHRÓSZCZ</v>
      </c>
      <c r="F82" s="1" t="str">
        <f>MID(VLOOKUP($B82,'LISTA STARTOWA'!$A:$F,6,0),1,3)</f>
        <v>FOR</v>
      </c>
      <c r="G82" s="1">
        <f t="shared" si="7"/>
        <v>10.6</v>
      </c>
      <c r="H82">
        <f>IF(RIGHT(D82,1)="A",1,0)</f>
        <v>0</v>
      </c>
    </row>
    <row r="83" spans="1:8" x14ac:dyDescent="0.25">
      <c r="A83">
        <v>82</v>
      </c>
      <c r="B83" s="1">
        <v>154</v>
      </c>
      <c r="C83" s="3">
        <f t="shared" si="4"/>
        <v>0.77142857142857146</v>
      </c>
      <c r="D83" s="1" t="str">
        <f>VLOOKUP($B83,'LISTA STARTOWA'!$A:$F,4,0)</f>
        <v>ŁUKASZ</v>
      </c>
      <c r="E83" s="1" t="str">
        <f>VLOOKUP($B83,'LISTA STARTOWA'!$A:$F,5,0)</f>
        <v>STABLA</v>
      </c>
      <c r="F83" s="1" t="str">
        <f>MID(VLOOKUP($B83,'LISTA STARTOWA'!$A:$F,6,0),1,3)</f>
        <v>ENE</v>
      </c>
      <c r="G83" s="1">
        <f t="shared" si="7"/>
        <v>10.6</v>
      </c>
      <c r="H83">
        <f>IF(RIGHT(D83,1)="A",1,0)</f>
        <v>0</v>
      </c>
    </row>
    <row r="84" spans="1:8" x14ac:dyDescent="0.25">
      <c r="A84">
        <v>83</v>
      </c>
      <c r="B84" s="1">
        <v>33</v>
      </c>
      <c r="C84" s="3">
        <f t="shared" si="4"/>
        <v>0.78095238095238095</v>
      </c>
      <c r="D84" s="1" t="str">
        <f>VLOOKUP($B84,'LISTA STARTOWA'!$A:$F,4,0)</f>
        <v>JOANNA</v>
      </c>
      <c r="E84" s="1" t="str">
        <f>VLOOKUP($B84,'LISTA STARTOWA'!$A:$F,5,0)</f>
        <v>FOJCIK</v>
      </c>
      <c r="F84" s="1" t="str">
        <f>MID(VLOOKUP($B84,'LISTA STARTOWA'!$A:$F,6,0),1,3)</f>
        <v>ENE</v>
      </c>
      <c r="G84" s="1">
        <f t="shared" si="7"/>
        <v>10.6</v>
      </c>
      <c r="H84">
        <f>IF(RIGHT(D84,1)="A",1,0)</f>
        <v>1</v>
      </c>
    </row>
    <row r="85" spans="1:8" x14ac:dyDescent="0.25">
      <c r="A85">
        <v>84</v>
      </c>
      <c r="B85" s="1">
        <v>155</v>
      </c>
      <c r="C85" s="3">
        <f t="shared" si="4"/>
        <v>0.79047619047619044</v>
      </c>
      <c r="D85" s="1" t="str">
        <f>VLOOKUP($B85,'LISTA STARTOWA'!$A:$F,4,0)</f>
        <v>KAROL</v>
      </c>
      <c r="E85" s="1" t="str">
        <f>VLOOKUP($B85,'LISTA STARTOWA'!$A:$F,5,0)</f>
        <v>POŚPIECH</v>
      </c>
      <c r="F85" s="1" t="str">
        <f>MID(VLOOKUP($B85,'LISTA STARTOWA'!$A:$F,6,0),1,3)</f>
        <v>FOR</v>
      </c>
      <c r="G85" s="1">
        <f t="shared" si="7"/>
        <v>10.6</v>
      </c>
      <c r="H85">
        <f>IF(RIGHT(D85,1)="A",1,0)</f>
        <v>0</v>
      </c>
    </row>
    <row r="86" spans="1:8" x14ac:dyDescent="0.25">
      <c r="A86">
        <v>85</v>
      </c>
      <c r="B86" s="1">
        <v>94</v>
      </c>
      <c r="C86" s="3">
        <f t="shared" si="4"/>
        <v>0.8</v>
      </c>
      <c r="D86" s="1" t="str">
        <f>VLOOKUP($B86,'LISTA STARTOWA'!$A:$F,4,0)</f>
        <v>MIROSŁAW</v>
      </c>
      <c r="E86" s="1" t="str">
        <f>VLOOKUP($B86,'LISTA STARTOWA'!$A:$F,5,0)</f>
        <v>BIAŁOWĄS</v>
      </c>
      <c r="F86" s="1" t="str">
        <f>MID(VLOOKUP($B86,'LISTA STARTOWA'!$A:$F,6,0),1,3)</f>
        <v>ENE</v>
      </c>
      <c r="G86" s="1">
        <f t="shared" si="7"/>
        <v>10.6</v>
      </c>
      <c r="H86">
        <f>IF(RIGHT(D86,1)="A",1,0)</f>
        <v>0</v>
      </c>
    </row>
    <row r="87" spans="1:8" x14ac:dyDescent="0.25">
      <c r="A87">
        <v>86</v>
      </c>
      <c r="B87" s="1">
        <v>156</v>
      </c>
      <c r="C87" s="3">
        <f t="shared" si="4"/>
        <v>0.80952380952380953</v>
      </c>
      <c r="D87" s="1" t="str">
        <f>VLOOKUP($B87,'LISTA STARTOWA'!$A:$F,4,0)</f>
        <v>DARIUSZ</v>
      </c>
      <c r="E87" s="1" t="str">
        <f>VLOOKUP($B87,'LISTA STARTOWA'!$A:$F,5,0)</f>
        <v>FEIFER</v>
      </c>
      <c r="F87" s="1" t="str">
        <f>MID(VLOOKUP($B87,'LISTA STARTOWA'!$A:$F,6,0),1,3)</f>
        <v>ENE</v>
      </c>
      <c r="G87" s="1">
        <f t="shared" si="7"/>
        <v>10.6</v>
      </c>
      <c r="H87">
        <f>IF(RIGHT(D87,1)="A",1,0)</f>
        <v>0</v>
      </c>
    </row>
    <row r="88" spans="1:8" x14ac:dyDescent="0.25">
      <c r="A88">
        <v>87</v>
      </c>
      <c r="B88" s="1">
        <v>157</v>
      </c>
      <c r="C88" s="3">
        <f t="shared" si="4"/>
        <v>0.81904761904761902</v>
      </c>
      <c r="D88" s="1" t="str">
        <f>VLOOKUP($B88,'LISTA STARTOWA'!$A:$F,4,0)</f>
        <v>WOJCIECH</v>
      </c>
      <c r="E88" s="1" t="str">
        <f>VLOOKUP($B88,'LISTA STARTOWA'!$A:$F,5,0)</f>
        <v>MAZUR</v>
      </c>
      <c r="F88" s="1" t="str">
        <f>MID(VLOOKUP($B88,'LISTA STARTOWA'!$A:$F,6,0),1,3)</f>
        <v>ENE</v>
      </c>
      <c r="G88" s="1">
        <f t="shared" si="7"/>
        <v>10.6</v>
      </c>
      <c r="H88">
        <f>IF(RIGHT(D88,1)="A",1,0)</f>
        <v>0</v>
      </c>
    </row>
    <row r="89" spans="1:8" x14ac:dyDescent="0.25">
      <c r="A89">
        <v>88</v>
      </c>
      <c r="B89" s="1">
        <v>158</v>
      </c>
      <c r="C89" s="3">
        <f t="shared" si="4"/>
        <v>0.82857142857142863</v>
      </c>
      <c r="D89" s="1" t="str">
        <f>VLOOKUP($B89,'LISTA STARTOWA'!$A:$F,4,0)</f>
        <v>JAN</v>
      </c>
      <c r="E89" s="1" t="str">
        <f>VLOOKUP($B89,'LISTA STARTOWA'!$A:$F,5,0)</f>
        <v>JANOSZEK</v>
      </c>
      <c r="F89" s="1" t="str">
        <f>MID(VLOOKUP($B89,'LISTA STARTOWA'!$A:$F,6,0),1,3)</f>
        <v>FOR</v>
      </c>
      <c r="G89" s="1">
        <f t="shared" si="7"/>
        <v>10.6</v>
      </c>
      <c r="H89">
        <f>IF(RIGHT(D89,1)="A",1,0)</f>
        <v>0</v>
      </c>
    </row>
    <row r="90" spans="1:8" x14ac:dyDescent="0.25">
      <c r="A90">
        <v>89</v>
      </c>
      <c r="B90" s="1">
        <v>166</v>
      </c>
      <c r="C90" s="3">
        <f t="shared" si="4"/>
        <v>0.83809523809523812</v>
      </c>
      <c r="D90" s="1" t="str">
        <f>VLOOKUP($B90,'LISTA STARTOWA'!$A:$F,4,0)</f>
        <v>DANUTA</v>
      </c>
      <c r="E90" s="1" t="str">
        <f>VLOOKUP($B90,'LISTA STARTOWA'!$A:$F,5,0)</f>
        <v>RECLIK</v>
      </c>
      <c r="F90" s="1" t="str">
        <f>MID(VLOOKUP($B90,'LISTA STARTOWA'!$A:$F,6,0),1,3)</f>
        <v>FOR</v>
      </c>
      <c r="G90" s="1">
        <f t="shared" si="7"/>
        <v>10.6</v>
      </c>
      <c r="H90">
        <f>IF(RIGHT(D90,1)="A",1,0)</f>
        <v>1</v>
      </c>
    </row>
    <row r="91" spans="1:8" x14ac:dyDescent="0.25">
      <c r="A91">
        <v>90</v>
      </c>
      <c r="B91" s="1">
        <v>159</v>
      </c>
      <c r="C91" s="3">
        <f t="shared" ref="C91:C106" si="8">A90/MAX(A:A)</f>
        <v>0.84761904761904761</v>
      </c>
      <c r="D91" s="1" t="str">
        <f>VLOOKUP($B91,'LISTA STARTOWA'!$A:$F,4,0)</f>
        <v>IRENEUSZ</v>
      </c>
      <c r="E91" s="1" t="str">
        <f>VLOOKUP($B91,'LISTA STARTOWA'!$A:$F,5,0)</f>
        <v>SAMOLAK</v>
      </c>
      <c r="F91" s="1" t="str">
        <f>MID(VLOOKUP($B91,'LISTA STARTOWA'!$A:$F,6,0),1,3)</f>
        <v>FOR</v>
      </c>
      <c r="G91" s="1">
        <f t="shared" si="7"/>
        <v>10.6</v>
      </c>
      <c r="H91">
        <f>IF(RIGHT(D91,1)="A",1,0)</f>
        <v>0</v>
      </c>
    </row>
    <row r="92" spans="1:8" x14ac:dyDescent="0.25">
      <c r="A92">
        <v>91</v>
      </c>
      <c r="B92" s="1">
        <v>167</v>
      </c>
      <c r="C92" s="3">
        <f t="shared" si="8"/>
        <v>0.8571428571428571</v>
      </c>
      <c r="D92" s="1" t="str">
        <f>VLOOKUP($B92,'LISTA STARTOWA'!$A:$F,4,0)</f>
        <v>KRZYSZTOF</v>
      </c>
      <c r="E92" s="1" t="str">
        <f>VLOOKUP($B92,'LISTA STARTOWA'!$A:$F,5,0)</f>
        <v>KORDACZNY</v>
      </c>
      <c r="F92" s="1" t="str">
        <f>MID(VLOOKUP($B92,'LISTA STARTOWA'!$A:$F,6,0),1,3)</f>
        <v>FOR</v>
      </c>
      <c r="G92" s="1">
        <f t="shared" ref="G92:G106" si="9">5.3</f>
        <v>5.3</v>
      </c>
      <c r="H92">
        <f>IF(RIGHT(D92,1)="A",1,0)</f>
        <v>0</v>
      </c>
    </row>
    <row r="93" spans="1:8" x14ac:dyDescent="0.25">
      <c r="A93">
        <v>92</v>
      </c>
      <c r="B93" s="1">
        <v>160</v>
      </c>
      <c r="C93" s="3">
        <f t="shared" si="8"/>
        <v>0.8666666666666667</v>
      </c>
      <c r="D93" s="1" t="str">
        <f>VLOOKUP($B93,'LISTA STARTOWA'!$A:$F,4,0)</f>
        <v xml:space="preserve">RAFAŁ </v>
      </c>
      <c r="E93" s="1" t="str">
        <f>VLOOKUP($B93,'LISTA STARTOWA'!$A:$F,5,0)</f>
        <v>DOMAGAŁA</v>
      </c>
      <c r="F93" s="1" t="str">
        <f>MID(VLOOKUP($B93,'LISTA STARTOWA'!$A:$F,6,0),1,3)</f>
        <v>ENE</v>
      </c>
      <c r="G93" s="1">
        <f t="shared" si="9"/>
        <v>5.3</v>
      </c>
      <c r="H93">
        <f>IF(RIGHT(D93,1)="A",1,0)</f>
        <v>0</v>
      </c>
    </row>
    <row r="94" spans="1:8" x14ac:dyDescent="0.25">
      <c r="A94">
        <v>93</v>
      </c>
      <c r="B94" s="1">
        <v>161</v>
      </c>
      <c r="C94" s="3">
        <f t="shared" si="8"/>
        <v>0.87619047619047619</v>
      </c>
      <c r="D94" s="1" t="str">
        <f>VLOOKUP($B94,'LISTA STARTOWA'!$A:$F,4,0)</f>
        <v>TADEUSZ</v>
      </c>
      <c r="E94" s="1" t="str">
        <f>VLOOKUP($B94,'LISTA STARTOWA'!$A:$F,5,0)</f>
        <v>LUSZCZYMAK</v>
      </c>
      <c r="F94" s="1" t="str">
        <f>MID(VLOOKUP($B94,'LISTA STARTOWA'!$A:$F,6,0),1,3)</f>
        <v>FOR</v>
      </c>
      <c r="G94" s="1">
        <f t="shared" si="9"/>
        <v>5.3</v>
      </c>
      <c r="H94">
        <f>IF(RIGHT(D94,1)="A",1,0)</f>
        <v>0</v>
      </c>
    </row>
    <row r="95" spans="1:8" x14ac:dyDescent="0.25">
      <c r="A95">
        <v>94</v>
      </c>
      <c r="B95" s="1">
        <v>103</v>
      </c>
      <c r="C95" s="3">
        <f t="shared" si="8"/>
        <v>0.88571428571428568</v>
      </c>
      <c r="D95" s="1" t="str">
        <f>VLOOKUP($B95,'LISTA STARTOWA'!$A:$F,4,0)</f>
        <v>RADEK</v>
      </c>
      <c r="E95" s="1" t="str">
        <f>VLOOKUP($B95,'LISTA STARTOWA'!$A:$F,5,0)</f>
        <v>PABIJAN</v>
      </c>
      <c r="F95" s="1" t="str">
        <f>MID(VLOOKUP($B95,'LISTA STARTOWA'!$A:$F,6,0),1,3)</f>
        <v>HRM</v>
      </c>
      <c r="G95" s="1">
        <f t="shared" si="9"/>
        <v>5.3</v>
      </c>
      <c r="H95">
        <f>IF(RIGHT(D95,1)="A",1,0)</f>
        <v>0</v>
      </c>
    </row>
    <row r="96" spans="1:8" x14ac:dyDescent="0.25">
      <c r="A96">
        <v>95</v>
      </c>
      <c r="B96" s="1">
        <v>72</v>
      </c>
      <c r="C96" s="3">
        <f t="shared" si="8"/>
        <v>0.89523809523809528</v>
      </c>
      <c r="D96" s="1" t="str">
        <f>VLOOKUP($B96,'LISTA STARTOWA'!$A:$F,4,0)</f>
        <v>SYLWIA</v>
      </c>
      <c r="E96" s="1" t="str">
        <f>VLOOKUP($B96,'LISTA STARTOWA'!$A:$F,5,0)</f>
        <v>FOJCIK</v>
      </c>
      <c r="F96" s="1" t="str">
        <f>MID(VLOOKUP($B96,'LISTA STARTOWA'!$A:$F,6,0),1,3)</f>
        <v>ENE</v>
      </c>
      <c r="G96" s="1">
        <f t="shared" si="9"/>
        <v>5.3</v>
      </c>
      <c r="H96">
        <f>IF(RIGHT(D96,1)="A",1,0)</f>
        <v>1</v>
      </c>
    </row>
    <row r="97" spans="1:8" x14ac:dyDescent="0.25">
      <c r="A97">
        <v>96</v>
      </c>
      <c r="B97" s="1">
        <v>162</v>
      </c>
      <c r="C97" s="3">
        <f t="shared" si="8"/>
        <v>0.90476190476190477</v>
      </c>
      <c r="D97" s="1" t="str">
        <f>VLOOKUP($B97,'LISTA STARTOWA'!$A:$F,4,0)</f>
        <v>KATARZYNA</v>
      </c>
      <c r="E97" s="1" t="str">
        <f>VLOOKUP($B97,'LISTA STARTOWA'!$A:$F,5,0)</f>
        <v>DOMAGAŁA</v>
      </c>
      <c r="F97" s="1" t="str">
        <f>MID(VLOOKUP($B97,'LISTA STARTOWA'!$A:$F,6,0),1,3)</f>
        <v>ENE</v>
      </c>
      <c r="G97" s="1">
        <f t="shared" si="9"/>
        <v>5.3</v>
      </c>
      <c r="H97">
        <f>IF(RIGHT(D97,1)="A",1,0)</f>
        <v>1</v>
      </c>
    </row>
    <row r="98" spans="1:8" x14ac:dyDescent="0.25">
      <c r="A98">
        <v>97</v>
      </c>
      <c r="B98" s="1">
        <v>163</v>
      </c>
      <c r="C98" s="3">
        <f t="shared" si="8"/>
        <v>0.91428571428571426</v>
      </c>
      <c r="D98" s="1" t="str">
        <f>VLOOKUP($B98,'LISTA STARTOWA'!$A:$F,4,0)</f>
        <v>BARBARA</v>
      </c>
      <c r="E98" s="1" t="str">
        <f>VLOOKUP($B98,'LISTA STARTOWA'!$A:$F,5,0)</f>
        <v>MAZUR</v>
      </c>
      <c r="F98" s="1" t="str">
        <f>MID(VLOOKUP($B98,'LISTA STARTOWA'!$A:$F,6,0),1,3)</f>
        <v>ENE</v>
      </c>
      <c r="G98" s="1">
        <f t="shared" si="9"/>
        <v>5.3</v>
      </c>
      <c r="H98">
        <f>IF(RIGHT(D98,1)="A",1,0)</f>
        <v>1</v>
      </c>
    </row>
    <row r="99" spans="1:8" x14ac:dyDescent="0.25">
      <c r="A99">
        <v>98</v>
      </c>
      <c r="B99" s="1">
        <v>114</v>
      </c>
      <c r="C99" s="3">
        <f t="shared" si="8"/>
        <v>0.92380952380952386</v>
      </c>
      <c r="D99" s="1" t="str">
        <f>VLOOKUP($B99,'LISTA STARTOWA'!$A:$F,4,0)</f>
        <v>JACEK</v>
      </c>
      <c r="E99" s="1" t="str">
        <f>VLOOKUP($B99,'LISTA STARTOWA'!$A:$F,5,0)</f>
        <v>SKOWROŃSKI</v>
      </c>
      <c r="F99" s="1" t="s">
        <v>185</v>
      </c>
      <c r="G99" s="1">
        <f t="shared" si="9"/>
        <v>5.3</v>
      </c>
      <c r="H99">
        <f>IF(RIGHT(D99,1)="A",1,0)</f>
        <v>0</v>
      </c>
    </row>
    <row r="100" spans="1:8" x14ac:dyDescent="0.25">
      <c r="A100">
        <v>99</v>
      </c>
      <c r="B100" s="1">
        <v>47</v>
      </c>
      <c r="C100" s="3">
        <f t="shared" si="8"/>
        <v>0.93333333333333335</v>
      </c>
      <c r="D100" s="1" t="str">
        <f>VLOOKUP($B100,'LISTA STARTOWA'!$A:$F,4,0)</f>
        <v>HANNA</v>
      </c>
      <c r="E100" s="1" t="str">
        <f>VLOOKUP($B100,'LISTA STARTOWA'!$A:$F,5,0)</f>
        <v>SKOWROŃSKA</v>
      </c>
      <c r="F100" s="1" t="str">
        <f>MID(VLOOKUP($B100,'LISTA STARTOWA'!$A:$F,6,0),1,3)</f>
        <v>LUX</v>
      </c>
      <c r="G100" s="1">
        <f t="shared" si="9"/>
        <v>5.3</v>
      </c>
      <c r="H100">
        <f>IF(RIGHT(D100,1)="A",1,0)</f>
        <v>1</v>
      </c>
    </row>
    <row r="101" spans="1:8" x14ac:dyDescent="0.25">
      <c r="A101">
        <v>100</v>
      </c>
      <c r="B101" s="1">
        <v>44</v>
      </c>
      <c r="C101" s="3">
        <f t="shared" si="8"/>
        <v>0.94285714285714284</v>
      </c>
      <c r="D101" s="1" t="str">
        <f>VLOOKUP($B101,'LISTA STARTOWA'!$A:$F,4,0)</f>
        <v>EMILIA</v>
      </c>
      <c r="E101" s="1" t="str">
        <f>VLOOKUP($B101,'LISTA STARTOWA'!$A:$F,5,0)</f>
        <v>KORZUSZNIK</v>
      </c>
      <c r="F101" s="1" t="str">
        <f>MID(VLOOKUP($B101,'LISTA STARTOWA'!$A:$F,6,0),1,3)</f>
        <v>LUX</v>
      </c>
      <c r="G101" s="1">
        <f t="shared" si="9"/>
        <v>5.3</v>
      </c>
      <c r="H101">
        <f>IF(RIGHT(D101,1)="A",1,0)</f>
        <v>1</v>
      </c>
    </row>
    <row r="102" spans="1:8" x14ac:dyDescent="0.25">
      <c r="A102">
        <v>101</v>
      </c>
      <c r="B102" s="1">
        <v>108</v>
      </c>
      <c r="C102" s="3">
        <f t="shared" si="8"/>
        <v>0.95238095238095233</v>
      </c>
      <c r="D102" s="1" t="str">
        <f>VLOOKUP($B102,'LISTA STARTOWA'!$A:$F,4,0)</f>
        <v>MAŁGORZATA</v>
      </c>
      <c r="E102" s="1" t="str">
        <f>VLOOKUP($B102,'LISTA STARTOWA'!$A:$F,5,0)</f>
        <v>TOMAN</v>
      </c>
      <c r="F102" s="1" t="str">
        <f>MID(VLOOKUP($B102,'LISTA STARTOWA'!$A:$F,6,0),1,3)</f>
        <v>LUX</v>
      </c>
      <c r="G102" s="1">
        <f t="shared" si="9"/>
        <v>5.3</v>
      </c>
      <c r="H102">
        <f>IF(RIGHT(D102,1)="A",1,0)</f>
        <v>1</v>
      </c>
    </row>
    <row r="103" spans="1:8" x14ac:dyDescent="0.25">
      <c r="A103">
        <v>102</v>
      </c>
      <c r="B103" s="1">
        <v>164</v>
      </c>
      <c r="C103" s="3">
        <f t="shared" si="8"/>
        <v>0.96190476190476193</v>
      </c>
      <c r="D103" s="1" t="str">
        <f>VLOOKUP($B103,'LISTA STARTOWA'!$A:$F,4,0)</f>
        <v>MARTA</v>
      </c>
      <c r="E103" s="1" t="str">
        <f>VLOOKUP($B103,'LISTA STARTOWA'!$A:$F,5,0)</f>
        <v>KRAUSE</v>
      </c>
      <c r="F103" s="1" t="str">
        <f>MID(VLOOKUP($B103,'LISTA STARTOWA'!$A:$F,6,0),1,3)</f>
        <v>FOR</v>
      </c>
      <c r="G103" s="1">
        <f t="shared" si="9"/>
        <v>5.3</v>
      </c>
      <c r="H103">
        <f>IF(RIGHT(D103,1)="A",1,0)</f>
        <v>1</v>
      </c>
    </row>
    <row r="104" spans="1:8" x14ac:dyDescent="0.25">
      <c r="A104">
        <v>103</v>
      </c>
      <c r="B104" s="1">
        <v>168</v>
      </c>
      <c r="C104" s="3">
        <f t="shared" si="8"/>
        <v>0.97142857142857142</v>
      </c>
      <c r="D104" s="1" t="str">
        <f>VLOOKUP($B104,'LISTA STARTOWA'!$A:$F,4,0)</f>
        <v>DARIUSZ</v>
      </c>
      <c r="E104" s="1" t="str">
        <f>VLOOKUP($B104,'LISTA STARTOWA'!$A:$F,5,0)</f>
        <v>KRAUSE</v>
      </c>
      <c r="F104" s="1" t="str">
        <f>MID(VLOOKUP($B104,'LISTA STARTOWA'!$A:$F,6,0),1,3)</f>
        <v>FOR</v>
      </c>
      <c r="G104" s="1">
        <f t="shared" si="9"/>
        <v>5.3</v>
      </c>
      <c r="H104">
        <f>IF(RIGHT(D104,1)="A",1,0)</f>
        <v>0</v>
      </c>
    </row>
    <row r="105" spans="1:8" x14ac:dyDescent="0.25">
      <c r="A105">
        <v>104</v>
      </c>
      <c r="B105" s="1">
        <v>169</v>
      </c>
      <c r="C105" s="3">
        <f t="shared" si="8"/>
        <v>0.98095238095238091</v>
      </c>
      <c r="D105" s="1" t="str">
        <f>VLOOKUP($B105,'LISTA STARTOWA'!$A:$F,4,0)</f>
        <v>EMILIA</v>
      </c>
      <c r="E105" s="1" t="str">
        <f>VLOOKUP($B105,'LISTA STARTOWA'!$A:$F,5,0)</f>
        <v>KOZIELSKA</v>
      </c>
      <c r="F105" s="1" t="str">
        <f>MID(VLOOKUP($B105,'LISTA STARTOWA'!$A:$F,6,0),1,3)</f>
        <v>FOR</v>
      </c>
      <c r="G105" s="1">
        <f t="shared" si="9"/>
        <v>5.3</v>
      </c>
      <c r="H105">
        <f>IF(RIGHT(D105,1)="A",1,0)</f>
        <v>1</v>
      </c>
    </row>
    <row r="106" spans="1:8" x14ac:dyDescent="0.25">
      <c r="A106">
        <v>105</v>
      </c>
      <c r="B106" s="1">
        <v>170</v>
      </c>
      <c r="C106" s="3">
        <f t="shared" si="8"/>
        <v>0.99047619047619051</v>
      </c>
      <c r="D106" s="1" t="str">
        <f>VLOOKUP($B106,'LISTA STARTOWA'!$A:$F,4,0)</f>
        <v>DARIUSZ</v>
      </c>
      <c r="E106" s="1" t="str">
        <f>VLOOKUP($B106,'LISTA STARTOWA'!$A:$F,5,0)</f>
        <v>KOZIELSKI</v>
      </c>
      <c r="F106" s="1" t="str">
        <f>MID(VLOOKUP($B106,'LISTA STARTOWA'!$A:$F,6,0),1,3)</f>
        <v>FOR</v>
      </c>
      <c r="G106" s="1">
        <f t="shared" si="9"/>
        <v>5.3</v>
      </c>
      <c r="H106">
        <f>IF(RIGHT(D106,1)="A",1,0)</f>
        <v>0</v>
      </c>
    </row>
    <row r="107" spans="1:8" x14ac:dyDescent="0.25">
      <c r="C107" s="3"/>
      <c r="H107">
        <v>0.5</v>
      </c>
    </row>
    <row r="108" spans="1:8" x14ac:dyDescent="0.25">
      <c r="C108" s="3"/>
      <c r="H108">
        <v>0.5</v>
      </c>
    </row>
    <row r="109" spans="1:8" x14ac:dyDescent="0.25">
      <c r="C109" s="3"/>
    </row>
    <row r="110" spans="1:8" x14ac:dyDescent="0.25">
      <c r="C110" s="3"/>
    </row>
    <row r="111" spans="1:8" x14ac:dyDescent="0.25">
      <c r="C111" s="3"/>
    </row>
    <row r="112" spans="1:8" x14ac:dyDescent="0.25">
      <c r="C112" s="3"/>
    </row>
    <row r="113" spans="3:3" x14ac:dyDescent="0.25">
      <c r="C113" s="3"/>
    </row>
    <row r="114" spans="3:3" x14ac:dyDescent="0.25">
      <c r="C114" s="3"/>
    </row>
  </sheetData>
  <conditionalFormatting sqref="A1:G199 I1:P199">
    <cfRule type="expression" dxfId="2" priority="5">
      <formula>$H1=1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9" sqref="K9"/>
    </sheetView>
  </sheetViews>
  <sheetFormatPr defaultRowHeight="15" x14ac:dyDescent="0.25"/>
  <cols>
    <col min="1" max="2" width="10.7109375" style="1" customWidth="1"/>
    <col min="3" max="3" width="13.42578125" style="1" bestFit="1" customWidth="1"/>
    <col min="4" max="4" width="19.5703125" style="1" bestFit="1" customWidth="1"/>
    <col min="5" max="7" width="10.7109375" style="1" customWidth="1"/>
    <col min="8" max="8" width="9.140625" hidden="1" customWidth="1"/>
    <col min="16" max="16" width="12.85546875" customWidth="1"/>
    <col min="17" max="17" width="12.7109375" customWidth="1"/>
    <col min="18" max="18" width="17" bestFit="1" customWidth="1"/>
  </cols>
  <sheetData>
    <row r="1" spans="1:18" ht="45" x14ac:dyDescent="0.25">
      <c r="A1" s="2" t="s">
        <v>0</v>
      </c>
      <c r="B1" s="2" t="s">
        <v>3</v>
      </c>
      <c r="C1" s="2" t="s">
        <v>1</v>
      </c>
      <c r="D1" s="2" t="s">
        <v>2</v>
      </c>
      <c r="E1" s="2" t="s">
        <v>4</v>
      </c>
      <c r="F1" s="7" t="s">
        <v>117</v>
      </c>
      <c r="G1" s="7" t="s">
        <v>118</v>
      </c>
      <c r="H1">
        <f>IF(RIGHT(C1,1)="A",1,0)</f>
        <v>0</v>
      </c>
      <c r="I1" s="1"/>
      <c r="J1" s="1"/>
      <c r="K1" s="1"/>
      <c r="L1" s="1"/>
      <c r="M1" s="1"/>
    </row>
    <row r="2" spans="1:18" x14ac:dyDescent="0.25">
      <c r="A2" s="1">
        <v>1</v>
      </c>
      <c r="B2" s="1">
        <v>10</v>
      </c>
      <c r="C2" s="1" t="str">
        <f>VLOOKUP($B2,'LISTA STARTOWA'!$A:$F,4,0)</f>
        <v xml:space="preserve">RAFAŁ </v>
      </c>
      <c r="D2" s="1" t="str">
        <f>VLOOKUP($B2,'LISTA STARTOWA'!$A:$F,5,0)</f>
        <v>ŻAK</v>
      </c>
      <c r="E2" s="1" t="str">
        <f>MID(VLOOKUP($B2,'LISTA STARTOWA'!$A:$F,6,0),1,3)</f>
        <v>LUX</v>
      </c>
      <c r="F2" s="1">
        <f>VLOOKUP($B2,'LISTA STARTOWA'!$A:$F,2,0)</f>
        <v>5</v>
      </c>
      <c r="G2" s="5">
        <f>VLOOKUP($B2,'LISTA STARTOWA'!$A:$F,3,0)</f>
        <v>23.233333333333334</v>
      </c>
      <c r="H2">
        <f>IF(RIGHT(C2,1)="A",1,0)</f>
        <v>0</v>
      </c>
    </row>
    <row r="3" spans="1:18" ht="15" customHeight="1" x14ac:dyDescent="0.25">
      <c r="A3" s="1">
        <v>2</v>
      </c>
      <c r="B3" s="1">
        <v>1</v>
      </c>
      <c r="C3" s="1" t="str">
        <f>VLOOKUP($B3,'LISTA STARTOWA'!$A:$F,4,0)</f>
        <v>WOJCIECH</v>
      </c>
      <c r="D3" s="1" t="str">
        <f>VLOOKUP($B3,'LISTA STARTOWA'!$A:$F,5,0)</f>
        <v>KORZUSZNIK</v>
      </c>
      <c r="E3" s="1" t="str">
        <f>MID(VLOOKUP($B3,'LISTA STARTOWA'!$A:$F,6,0),1,3)</f>
        <v>LUX</v>
      </c>
      <c r="F3" s="1">
        <f>VLOOKUP($B3,'LISTA STARTOWA'!$A:$F,2,0)</f>
        <v>5</v>
      </c>
      <c r="G3" s="5">
        <f>VLOOKUP($B3,'LISTA STARTOWA'!$A:$F,3,0)</f>
        <v>15</v>
      </c>
      <c r="H3">
        <f>IF(RIGHT(C3,1)="A",1,0)</f>
        <v>0</v>
      </c>
    </row>
    <row r="4" spans="1:18" ht="15" customHeight="1" x14ac:dyDescent="0.25">
      <c r="A4" s="1">
        <v>3</v>
      </c>
      <c r="B4" s="1">
        <v>19</v>
      </c>
      <c r="C4" s="1" t="str">
        <f>VLOOKUP($B4,'LISTA STARTOWA'!$A:$F,4,0)</f>
        <v xml:space="preserve">KRZYSZTOF </v>
      </c>
      <c r="D4" s="1" t="str">
        <f>VLOOKUP($B4,'LISTA STARTOWA'!$A:$F,5,0)</f>
        <v>WALDON</v>
      </c>
      <c r="E4" s="1" t="str">
        <f>MID(VLOOKUP($B4,'LISTA STARTOWA'!$A:$F,6,0),1,3)</f>
        <v>HRM</v>
      </c>
      <c r="F4" s="1">
        <f>VLOOKUP($B4,'LISTA STARTOWA'!$A:$F,2,0)</f>
        <v>5</v>
      </c>
      <c r="G4" s="5">
        <f>VLOOKUP($B4,'LISTA STARTOWA'!$A:$F,3,0)</f>
        <v>8.033766233766233</v>
      </c>
      <c r="H4">
        <f>IF(RIGHT(C4,1)="A",1,0)</f>
        <v>0</v>
      </c>
    </row>
    <row r="5" spans="1:18" ht="15" customHeight="1" x14ac:dyDescent="0.25">
      <c r="A5" s="1">
        <v>4</v>
      </c>
      <c r="B5" s="1">
        <v>2</v>
      </c>
      <c r="C5" s="1" t="str">
        <f>VLOOKUP($B5,'LISTA STARTOWA'!$A:$F,4,0)</f>
        <v>MICHAŁ</v>
      </c>
      <c r="D5" s="1" t="str">
        <f>VLOOKUP($B5,'LISTA STARTOWA'!$A:$F,5,0)</f>
        <v>TOMAN</v>
      </c>
      <c r="E5" s="1" t="str">
        <f>MID(VLOOKUP($B5,'LISTA STARTOWA'!$A:$F,6,0),1,3)</f>
        <v>LUX</v>
      </c>
      <c r="F5" s="1">
        <f>VLOOKUP($B5,'LISTA STARTOWA'!$A:$F,2,0)</f>
        <v>5</v>
      </c>
      <c r="G5" s="5">
        <f>VLOOKUP($B5,'LISTA STARTOWA'!$A:$F,3,0)</f>
        <v>2.9416666666666669</v>
      </c>
      <c r="H5">
        <f>IF(RIGHT(C5,1)="A",1,0)</f>
        <v>0</v>
      </c>
    </row>
    <row r="6" spans="1:18" ht="15" customHeight="1" x14ac:dyDescent="0.25">
      <c r="A6" s="1">
        <v>5</v>
      </c>
      <c r="B6" s="1">
        <v>43</v>
      </c>
      <c r="C6" s="1" t="str">
        <f>VLOOKUP($B6,'LISTA STARTOWA'!$A:$F,4,0)</f>
        <v>MARCIN</v>
      </c>
      <c r="D6" s="1" t="str">
        <f>VLOOKUP($B6,'LISTA STARTOWA'!$A:$F,5,0)</f>
        <v>MENŻYK</v>
      </c>
      <c r="E6" s="1" t="str">
        <f>MID(VLOOKUP($B6,'LISTA STARTOWA'!$A:$F,6,0),1,3)</f>
        <v>LUX</v>
      </c>
      <c r="F6" s="1">
        <f>VLOOKUP($B6,'LISTA STARTOWA'!$A:$F,2,0)</f>
        <v>5</v>
      </c>
      <c r="G6" s="5">
        <f>VLOOKUP($B6,'LISTA STARTOWA'!$A:$F,3,0)</f>
        <v>2.8647474747474746</v>
      </c>
      <c r="H6">
        <f>IF(RIGHT(C6,1)="A",1,0)</f>
        <v>0</v>
      </c>
    </row>
    <row r="7" spans="1:18" ht="15" customHeight="1" thickBot="1" x14ac:dyDescent="0.3">
      <c r="A7" s="1">
        <v>6</v>
      </c>
      <c r="B7" s="1">
        <v>20</v>
      </c>
      <c r="C7" s="1" t="str">
        <f>VLOOKUP($B7,'LISTA STARTOWA'!$A:$F,4,0)</f>
        <v>MARCIN</v>
      </c>
      <c r="D7" s="1" t="str">
        <f>VLOOKUP($B7,'LISTA STARTOWA'!$A:$F,5,0)</f>
        <v>WALDON</v>
      </c>
      <c r="E7" s="1" t="str">
        <f>MID(VLOOKUP($B7,'LISTA STARTOWA'!$A:$F,6,0),1,3)</f>
        <v>HRM</v>
      </c>
      <c r="F7" s="1">
        <f>VLOOKUP($B7,'LISTA STARTOWA'!$A:$F,2,0)</f>
        <v>5</v>
      </c>
      <c r="G7" s="5">
        <f>VLOOKUP($B7,'LISTA STARTOWA'!$A:$F,3,0)</f>
        <v>2.207393790849673</v>
      </c>
      <c r="H7">
        <f>IF(RIGHT(C7,1)="A",1,0)</f>
        <v>0</v>
      </c>
    </row>
    <row r="8" spans="1:18" ht="15" customHeight="1" x14ac:dyDescent="0.25">
      <c r="A8" s="1">
        <v>7</v>
      </c>
      <c r="B8" s="1">
        <v>11</v>
      </c>
      <c r="C8" s="1" t="str">
        <f>VLOOKUP($B8,'LISTA STARTOWA'!$A:$F,4,0)</f>
        <v>PIOTR</v>
      </c>
      <c r="D8" s="1" t="str">
        <f>VLOOKUP($B8,'LISTA STARTOWA'!$A:$F,5,0)</f>
        <v>KORZUSZNIK</v>
      </c>
      <c r="E8" s="1" t="str">
        <f>MID(VLOOKUP($B8,'LISTA STARTOWA'!$A:$F,6,0),1,3)</f>
        <v>LUX</v>
      </c>
      <c r="F8" s="1">
        <f>VLOOKUP($B8,'LISTA STARTOWA'!$A:$F,2,0)</f>
        <v>5</v>
      </c>
      <c r="G8" s="5">
        <f>VLOOKUP($B8,'LISTA STARTOWA'!$A:$F,3,0)</f>
        <v>1.6161251694651497</v>
      </c>
      <c r="H8">
        <f>IF(RIGHT(C8,1)="A",1,0)</f>
        <v>0</v>
      </c>
      <c r="P8" s="9" t="s">
        <v>37</v>
      </c>
      <c r="Q8" s="11" t="s">
        <v>38</v>
      </c>
      <c r="R8" s="13" t="s">
        <v>97</v>
      </c>
    </row>
    <row r="9" spans="1:18" ht="15" customHeight="1" x14ac:dyDescent="0.25">
      <c r="A9" s="1">
        <v>8</v>
      </c>
      <c r="B9" s="1">
        <v>29</v>
      </c>
      <c r="C9" s="1" t="str">
        <f>VLOOKUP($B9,'LISTA STARTOWA'!$A:$F,4,0)</f>
        <v>KATARZYNA</v>
      </c>
      <c r="D9" s="1" t="str">
        <f>VLOOKUP($B9,'LISTA STARTOWA'!$A:$F,5,0)</f>
        <v>STABLA</v>
      </c>
      <c r="E9" s="1" t="str">
        <f>MID(VLOOKUP($B9,'LISTA STARTOWA'!$A:$F,6,0),1,3)</f>
        <v>LUX</v>
      </c>
      <c r="F9" s="1">
        <f>VLOOKUP($B9,'LISTA STARTOWA'!$A:$F,2,0)</f>
        <v>5</v>
      </c>
      <c r="G9" s="5">
        <f>VLOOKUP($B9,'LISTA STARTOWA'!$A:$F,3,0)</f>
        <v>1.3906185703856111</v>
      </c>
      <c r="H9">
        <f>IF(RIGHT(C9,1)="A",1,0)</f>
        <v>1</v>
      </c>
      <c r="P9" s="10"/>
      <c r="Q9" s="12"/>
      <c r="R9" s="14"/>
    </row>
    <row r="10" spans="1:18" ht="15" customHeight="1" x14ac:dyDescent="0.25">
      <c r="A10" s="1">
        <v>9</v>
      </c>
      <c r="B10" s="1">
        <v>46</v>
      </c>
      <c r="C10" s="1" t="str">
        <f>VLOOKUP($B10,'LISTA STARTOWA'!$A:$F,4,0)</f>
        <v>TOMASZ</v>
      </c>
      <c r="D10" s="1" t="str">
        <f>VLOOKUP($B10,'LISTA STARTOWA'!$A:$F,5,0)</f>
        <v>SŁUPIK</v>
      </c>
      <c r="E10" s="1" t="str">
        <f>MID(VLOOKUP($B10,'LISTA STARTOWA'!$A:$F,6,0),1,3)</f>
        <v>LUX</v>
      </c>
      <c r="F10" s="1">
        <f>VLOOKUP($B10,'LISTA STARTOWA'!$A:$F,2,0)</f>
        <v>4</v>
      </c>
      <c r="G10" s="5">
        <f>VLOOKUP($B10,'LISTA STARTOWA'!$A:$F,3,0)</f>
        <v>54.125</v>
      </c>
      <c r="H10">
        <f>IF(RIGHT(C10,1)="A",1,0)</f>
        <v>0</v>
      </c>
      <c r="P10" s="15" t="s">
        <v>6</v>
      </c>
      <c r="Q10" s="16">
        <f>'PRZEGĘDZA-LUX'!M7+'PALOWICE-HRM'!M7+'GLIWICE-PĘD'!M7+'RYBNIK-ENE'!M7+'KROSZTOSZOWICE-FOR'!M7</f>
        <v>1150.3999999999999</v>
      </c>
      <c r="R10" s="17">
        <f>'PRZEGĘDZA-LUX'!N7+'PALOWICE-HRM'!N7+'GLIWICE-PĘD'!N7+'RYBNIK-ENE'!N7+'KROSZTOSZOWICE-FOR'!N7</f>
        <v>2855.5790293040291</v>
      </c>
    </row>
    <row r="11" spans="1:18" ht="15" customHeight="1" x14ac:dyDescent="0.25">
      <c r="A11" s="1">
        <v>10</v>
      </c>
      <c r="B11" s="1">
        <v>61</v>
      </c>
      <c r="C11" s="1" t="str">
        <f>VLOOKUP($B11,'LISTA STARTOWA'!$A:$F,4,0)</f>
        <v>ALEKSANDER</v>
      </c>
      <c r="D11" s="1" t="str">
        <f>VLOOKUP($B11,'LISTA STARTOWA'!$A:$F,5,0)</f>
        <v>BARTECKI</v>
      </c>
      <c r="E11" s="1" t="str">
        <f>MID(VLOOKUP($B11,'LISTA STARTOWA'!$A:$F,6,0),1,3)</f>
        <v>HRM</v>
      </c>
      <c r="F11" s="1">
        <f>VLOOKUP($B11,'LISTA STARTOWA'!$A:$F,2,0)</f>
        <v>4</v>
      </c>
      <c r="G11" s="5">
        <f>VLOOKUP($B11,'LISTA STARTOWA'!$A:$F,3,0)</f>
        <v>6.8489583333333339</v>
      </c>
      <c r="H11">
        <f>IF(RIGHT(C11,1)="A",1,0)</f>
        <v>0</v>
      </c>
      <c r="P11" s="15"/>
      <c r="Q11" s="16"/>
      <c r="R11" s="17"/>
    </row>
    <row r="12" spans="1:18" ht="15" customHeight="1" x14ac:dyDescent="0.25">
      <c r="A12" s="1">
        <v>11</v>
      </c>
      <c r="B12" s="1">
        <v>21</v>
      </c>
      <c r="C12" s="1" t="str">
        <f>VLOOKUP($B12,'LISTA STARTOWA'!$A:$F,4,0)</f>
        <v>ANDRZEJ</v>
      </c>
      <c r="D12" s="1" t="str">
        <f>VLOOKUP($B12,'LISTA STARTOWA'!$A:$F,5,0)</f>
        <v>TOMAN</v>
      </c>
      <c r="E12" s="1" t="str">
        <f>MID(VLOOKUP($B12,'LISTA STARTOWA'!$A:$F,6,0),1,3)</f>
        <v>LUX</v>
      </c>
      <c r="F12" s="1">
        <f>VLOOKUP($B12,'LISTA STARTOWA'!$A:$F,2,0)</f>
        <v>4</v>
      </c>
      <c r="G12" s="5">
        <f>VLOOKUP($B12,'LISTA STARTOWA'!$A:$F,3,0)</f>
        <v>3.5150297619047617</v>
      </c>
      <c r="H12">
        <f>IF(RIGHT(C12,1)="A",1,0)</f>
        <v>0</v>
      </c>
      <c r="P12" s="15" t="s">
        <v>8</v>
      </c>
      <c r="Q12" s="18">
        <f>'PRZEGĘDZA-LUX'!M9+'PALOWICE-HRM'!M9+'GLIWICE-PĘD'!M9+'RYBNIK-ENE'!M9+'KROSZTOSZOWICE-FOR'!M9</f>
        <v>1267.5999999999999</v>
      </c>
      <c r="R12" s="17">
        <f>'PRZEGĘDZA-LUX'!N9+'PALOWICE-HRM'!N9+'GLIWICE-PĘD'!N9+'RYBNIK-ENE'!N9+'KROSZTOSZOWICE-FOR'!N9</f>
        <v>2500.1176296759836</v>
      </c>
    </row>
    <row r="13" spans="1:18" ht="15" customHeight="1" x14ac:dyDescent="0.25">
      <c r="A13" s="1">
        <v>12</v>
      </c>
      <c r="B13" s="1">
        <v>48</v>
      </c>
      <c r="C13" s="1" t="str">
        <f>VLOOKUP($B13,'LISTA STARTOWA'!$A:$F,4,0)</f>
        <v>MARIUSZ</v>
      </c>
      <c r="D13" s="1" t="str">
        <f>VLOOKUP($B13,'LISTA STARTOWA'!$A:$F,5,0)</f>
        <v>SKOWROŃSKI</v>
      </c>
      <c r="E13" s="1" t="str">
        <f>MID(VLOOKUP($B13,'LISTA STARTOWA'!$A:$F,6,0),1,3)</f>
        <v>LUX</v>
      </c>
      <c r="F13" s="1">
        <f>VLOOKUP($B13,'LISTA STARTOWA'!$A:$F,2,0)</f>
        <v>4</v>
      </c>
      <c r="G13" s="5">
        <f>VLOOKUP($B13,'LISTA STARTOWA'!$A:$F,3,0)</f>
        <v>3.0577731092436973</v>
      </c>
      <c r="H13">
        <f>IF(RIGHT(C13,1)="A",1,0)</f>
        <v>0</v>
      </c>
      <c r="P13" s="15"/>
      <c r="Q13" s="19"/>
      <c r="R13" s="17"/>
    </row>
    <row r="14" spans="1:18" ht="15" customHeight="1" x14ac:dyDescent="0.25">
      <c r="A14" s="1">
        <v>13</v>
      </c>
      <c r="B14" s="1">
        <v>37</v>
      </c>
      <c r="C14" s="1" t="str">
        <f>VLOOKUP($B14,'LISTA STARTOWA'!$A:$F,4,0)</f>
        <v>ANDRZEJ</v>
      </c>
      <c r="D14" s="1" t="str">
        <f>VLOOKUP($B14,'LISTA STARTOWA'!$A:$F,5,0)</f>
        <v>FLORECKI</v>
      </c>
      <c r="E14" s="1" t="str">
        <f>MID(VLOOKUP($B14,'LISTA STARTOWA'!$A:$F,6,0),1,3)</f>
        <v>PĘD</v>
      </c>
      <c r="F14" s="1">
        <f>VLOOKUP($B14,'LISTA STARTOWA'!$A:$F,2,0)</f>
        <v>4</v>
      </c>
      <c r="G14" s="5">
        <f>VLOOKUP($B14,'LISTA STARTOWA'!$A:$F,3,0)</f>
        <v>2.6072283898896802</v>
      </c>
      <c r="H14">
        <f>IF(RIGHT(C14,1)="A",1,0)</f>
        <v>0</v>
      </c>
      <c r="P14" s="15" t="s">
        <v>39</v>
      </c>
      <c r="Q14" s="18">
        <f>'PRZEGĘDZA-LUX'!M11+'PALOWICE-HRM'!M11+'GLIWICE-PĘD'!M11+'RYBNIK-ENE'!M11+'KROSZTOSZOWICE-FOR'!M11</f>
        <v>681.19999999999959</v>
      </c>
      <c r="R14" s="17">
        <f>'PRZEGĘDZA-LUX'!N11+'PALOWICE-HRM'!N11+'GLIWICE-PĘD'!N11+'RYBNIK-ENE'!N11+'KROSZTOSZOWICE-FOR'!N11</f>
        <v>2389.8620689655158</v>
      </c>
    </row>
    <row r="15" spans="1:18" ht="15" customHeight="1" x14ac:dyDescent="0.25">
      <c r="A15" s="1">
        <v>14</v>
      </c>
      <c r="B15" s="1">
        <v>36</v>
      </c>
      <c r="C15" s="1" t="str">
        <f>VLOOKUP($B15,'LISTA STARTOWA'!$A:$F,4,0)</f>
        <v>MARCIN</v>
      </c>
      <c r="D15" s="1" t="str">
        <f>VLOOKUP($B15,'LISTA STARTOWA'!$A:$F,5,0)</f>
        <v>FORAJTER</v>
      </c>
      <c r="E15" s="1" t="str">
        <f>MID(VLOOKUP($B15,'LISTA STARTOWA'!$A:$F,6,0),1,3)</f>
        <v>LUX</v>
      </c>
      <c r="F15" s="1">
        <f>VLOOKUP($B15,'LISTA STARTOWA'!$A:$F,2,0)</f>
        <v>4</v>
      </c>
      <c r="G15" s="5">
        <f>VLOOKUP($B15,'LISTA STARTOWA'!$A:$F,3,0)</f>
        <v>2.1661451298906851</v>
      </c>
      <c r="H15">
        <f>IF(RIGHT(C15,1)="A",1,0)</f>
        <v>0</v>
      </c>
      <c r="P15" s="15"/>
      <c r="Q15" s="19"/>
      <c r="R15" s="17"/>
    </row>
    <row r="16" spans="1:18" ht="15" customHeight="1" x14ac:dyDescent="0.25">
      <c r="A16" s="1">
        <v>15</v>
      </c>
      <c r="B16" s="1">
        <v>4</v>
      </c>
      <c r="C16" s="1" t="str">
        <f>VLOOKUP($B16,'LISTA STARTOWA'!$A:$F,4,0)</f>
        <v>MARCIN</v>
      </c>
      <c r="D16" s="1" t="str">
        <f>VLOOKUP($B16,'LISTA STARTOWA'!$A:$F,5,0)</f>
        <v>OLEKSIUK</v>
      </c>
      <c r="E16" s="1" t="str">
        <f>MID(VLOOKUP($B16,'LISTA STARTOWA'!$A:$F,6,0),1,3)</f>
        <v>LUX</v>
      </c>
      <c r="F16" s="1">
        <f>VLOOKUP($B16,'LISTA STARTOWA'!$A:$F,2,0)</f>
        <v>4</v>
      </c>
      <c r="G16" s="5">
        <f>VLOOKUP($B16,'LISTA STARTOWA'!$A:$F,3,0)</f>
        <v>1.5959068105807237</v>
      </c>
      <c r="H16">
        <f>IF(RIGHT(C16,1)="A",1,0)</f>
        <v>0</v>
      </c>
      <c r="P16" s="15" t="s">
        <v>7</v>
      </c>
      <c r="Q16" s="18">
        <f>'PRZEGĘDZA-LUX'!M8+'PALOWICE-HRM'!M8+'GLIWICE-PĘD'!M8+'RYBNIK-ENE'!M8+'KROSZTOSZOWICE-FOR'!M8</f>
        <v>575.6</v>
      </c>
      <c r="R16" s="17">
        <f>'PRZEGĘDZA-LUX'!N8+'PALOWICE-HRM'!N8+'GLIWICE-PĘD'!N8+'RYBNIK-ENE'!N8+'KROSZTOSZOWICE-FOR'!N8</f>
        <v>1148.1712361712362</v>
      </c>
    </row>
    <row r="17" spans="1:18" ht="15" customHeight="1" x14ac:dyDescent="0.25">
      <c r="A17" s="1">
        <v>16</v>
      </c>
      <c r="B17" s="1">
        <v>23</v>
      </c>
      <c r="C17" s="1" t="str">
        <f>VLOOKUP($B17,'LISTA STARTOWA'!$A:$F,4,0)</f>
        <v>ELŻBIETA</v>
      </c>
      <c r="D17" s="1" t="str">
        <f>VLOOKUP($B17,'LISTA STARTOWA'!$A:$F,5,0)</f>
        <v>SZELKA</v>
      </c>
      <c r="E17" s="1" t="str">
        <f>MID(VLOOKUP($B17,'LISTA STARTOWA'!$A:$F,6,0),1,3)</f>
        <v>PĘD</v>
      </c>
      <c r="F17" s="1">
        <f>VLOOKUP($B17,'LISTA STARTOWA'!$A:$F,2,0)</f>
        <v>4</v>
      </c>
      <c r="G17" s="5">
        <f>VLOOKUP($B17,'LISTA STARTOWA'!$A:$F,3,0)</f>
        <v>1.2418261562998405</v>
      </c>
      <c r="H17">
        <f>IF(RIGHT(C17,1)="A",1,0)</f>
        <v>1</v>
      </c>
      <c r="P17" s="15"/>
      <c r="Q17" s="19"/>
      <c r="R17" s="17"/>
    </row>
    <row r="18" spans="1:18" ht="15" customHeight="1" x14ac:dyDescent="0.25">
      <c r="A18" s="1">
        <v>17</v>
      </c>
      <c r="B18" s="1">
        <v>47</v>
      </c>
      <c r="C18" s="1" t="str">
        <f>VLOOKUP($B18,'LISTA STARTOWA'!$A:$F,4,0)</f>
        <v>HANNA</v>
      </c>
      <c r="D18" s="1" t="str">
        <f>VLOOKUP($B18,'LISTA STARTOWA'!$A:$F,5,0)</f>
        <v>SKOWROŃSKA</v>
      </c>
      <c r="E18" s="1" t="str">
        <f>MID(VLOOKUP($B18,'LISTA STARTOWA'!$A:$F,6,0),1,3)</f>
        <v>LUX</v>
      </c>
      <c r="F18" s="1">
        <f>VLOOKUP($B18,'LISTA STARTOWA'!$A:$F,2,0)</f>
        <v>4</v>
      </c>
      <c r="G18" s="5">
        <f>VLOOKUP($B18,'LISTA STARTOWA'!$A:$F,3,0)</f>
        <v>1.1328318466249501</v>
      </c>
      <c r="H18">
        <f>IF(RIGHT(C18,1)="A",1,0)</f>
        <v>1</v>
      </c>
      <c r="P18" s="15" t="s">
        <v>9</v>
      </c>
      <c r="Q18" s="16">
        <f>'PRZEGĘDZA-LUX'!M10+'PALOWICE-HRM'!M10+'GLIWICE-PĘD'!M10+'RYBNIK-ENE'!M10+'KROSZTOSZOWICE-FOR'!M10</f>
        <v>319.5</v>
      </c>
      <c r="R18" s="17">
        <f>'PRZEGĘDZA-LUX'!N10+'PALOWICE-HRM'!N10+'GLIWICE-PĘD'!N10+'RYBNIK-ENE'!N10+'KROSZTOSZOWICE-FOR'!N10</f>
        <v>204.53068552384912</v>
      </c>
    </row>
    <row r="19" spans="1:18" ht="15" customHeight="1" thickBot="1" x14ac:dyDescent="0.3">
      <c r="A19" s="1">
        <v>18</v>
      </c>
      <c r="B19" s="1">
        <v>26</v>
      </c>
      <c r="C19" s="1" t="str">
        <f>VLOOKUP($B19,'LISTA STARTOWA'!$A:$F,4,0)</f>
        <v>WOJCIECH</v>
      </c>
      <c r="D19" s="1" t="str">
        <f>VLOOKUP($B19,'LISTA STARTOWA'!$A:$F,5,0)</f>
        <v>HOLONA</v>
      </c>
      <c r="E19" s="1" t="str">
        <f>MID(VLOOKUP($B19,'LISTA STARTOWA'!$A:$F,6,0),1,3)</f>
        <v>ENE</v>
      </c>
      <c r="F19" s="1">
        <f>VLOOKUP($B19,'LISTA STARTOWA'!$A:$F,2,0)</f>
        <v>3</v>
      </c>
      <c r="G19" s="5">
        <f>VLOOKUP($B19,'LISTA STARTOWA'!$A:$F,3,0)</f>
        <v>21.361111111111111</v>
      </c>
      <c r="H19">
        <f>IF(RIGHT(C19,1)="A",1,0)</f>
        <v>0</v>
      </c>
      <c r="P19" s="20"/>
      <c r="Q19" s="21"/>
      <c r="R19" s="22"/>
    </row>
    <row r="20" spans="1:18" ht="15" customHeight="1" x14ac:dyDescent="0.25">
      <c r="A20" s="1">
        <v>19</v>
      </c>
      <c r="B20" s="1">
        <v>80</v>
      </c>
      <c r="C20" s="1" t="str">
        <f>VLOOKUP($B20,'LISTA STARTOWA'!$A:$F,4,0)</f>
        <v>ARTUR</v>
      </c>
      <c r="D20" s="1" t="str">
        <f>VLOOKUP($B20,'LISTA STARTOWA'!$A:$F,5,0)</f>
        <v>ROCZKOWSKI</v>
      </c>
      <c r="E20" s="1" t="str">
        <f>MID(VLOOKUP($B20,'LISTA STARTOWA'!$A:$F,6,0),1,3)</f>
        <v>ENE</v>
      </c>
      <c r="F20" s="1">
        <f>VLOOKUP($B20,'LISTA STARTOWA'!$A:$F,2,0)</f>
        <v>3</v>
      </c>
      <c r="G20" s="5">
        <f>VLOOKUP($B20,'LISTA STARTOWA'!$A:$F,3,0)</f>
        <v>19.888888888888889</v>
      </c>
      <c r="H20">
        <f>IF(RIGHT(C20,1)="A",1,0)</f>
        <v>0</v>
      </c>
      <c r="R20" s="6"/>
    </row>
    <row r="21" spans="1:18" x14ac:dyDescent="0.25">
      <c r="A21" s="1">
        <v>20</v>
      </c>
      <c r="B21" s="1">
        <v>6</v>
      </c>
      <c r="C21" s="1" t="str">
        <f>VLOOKUP($B21,'LISTA STARTOWA'!$A:$F,4,0)</f>
        <v>MARIUSZ</v>
      </c>
      <c r="D21" s="1" t="str">
        <f>VLOOKUP($B21,'LISTA STARTOWA'!$A:$F,5,0)</f>
        <v>WALCZYŃSKI</v>
      </c>
      <c r="E21" s="1" t="str">
        <f>MID(VLOOKUP($B21,'LISTA STARTOWA'!$A:$F,6,0),1,3)</f>
        <v>HRM</v>
      </c>
      <c r="F21" s="1">
        <f>VLOOKUP($B21,'LISTA STARTOWA'!$A:$F,2,0)</f>
        <v>3</v>
      </c>
      <c r="G21" s="5">
        <f>VLOOKUP($B21,'LISTA STARTOWA'!$A:$F,3,0)</f>
        <v>10.152777777777779</v>
      </c>
      <c r="H21">
        <f>IF(RIGHT(C21,1)="A",1,0)</f>
        <v>0</v>
      </c>
    </row>
    <row r="22" spans="1:18" x14ac:dyDescent="0.25">
      <c r="A22" s="1">
        <v>21</v>
      </c>
      <c r="B22" s="1">
        <v>39</v>
      </c>
      <c r="C22" s="1" t="str">
        <f>VLOOKUP($B22,'LISTA STARTOWA'!$A:$F,4,0)</f>
        <v>MIROSŁAW</v>
      </c>
      <c r="D22" s="1" t="str">
        <f>VLOOKUP($B22,'LISTA STARTOWA'!$A:$F,5,0)</f>
        <v>SKWARLIŃSKI</v>
      </c>
      <c r="E22" s="1" t="str">
        <f>MID(VLOOKUP($B22,'LISTA STARTOWA'!$A:$F,6,0),1,3)</f>
        <v>HRM</v>
      </c>
      <c r="F22" s="1">
        <f>VLOOKUP($B22,'LISTA STARTOWA'!$A:$F,2,0)</f>
        <v>3</v>
      </c>
      <c r="G22" s="5">
        <f>VLOOKUP($B22,'LISTA STARTOWA'!$A:$F,3,0)</f>
        <v>5.1236383442265794</v>
      </c>
      <c r="H22">
        <f>IF(RIGHT(C22,1)="A",1,0)</f>
        <v>0</v>
      </c>
      <c r="R22" s="8"/>
    </row>
    <row r="23" spans="1:18" x14ac:dyDescent="0.25">
      <c r="A23" s="1">
        <v>22</v>
      </c>
      <c r="B23" s="1">
        <v>49</v>
      </c>
      <c r="C23" s="1" t="str">
        <f>VLOOKUP($B23,'LISTA STARTOWA'!$A:$F,4,0)</f>
        <v>MICHAŁ</v>
      </c>
      <c r="D23" s="1" t="str">
        <f>VLOOKUP($B23,'LISTA STARTOWA'!$A:$F,5,0)</f>
        <v>WALDON</v>
      </c>
      <c r="E23" s="1" t="str">
        <f>MID(VLOOKUP($B23,'LISTA STARTOWA'!$A:$F,6,0),1,3)</f>
        <v>HRM</v>
      </c>
      <c r="F23" s="1">
        <f>VLOOKUP($B23,'LISTA STARTOWA'!$A:$F,2,0)</f>
        <v>3</v>
      </c>
      <c r="G23" s="5">
        <f>VLOOKUP($B23,'LISTA STARTOWA'!$A:$F,3,0)</f>
        <v>4.1833333333333336</v>
      </c>
      <c r="H23">
        <f>IF(RIGHT(C23,1)="A",1,0)</f>
        <v>0</v>
      </c>
    </row>
    <row r="24" spans="1:18" x14ac:dyDescent="0.25">
      <c r="A24" s="1">
        <v>23</v>
      </c>
      <c r="B24" s="1">
        <v>67</v>
      </c>
      <c r="C24" s="1" t="str">
        <f>VLOOKUP($B24,'LISTA STARTOWA'!$A:$F,4,0)</f>
        <v>JACEK</v>
      </c>
      <c r="D24" s="1" t="str">
        <f>VLOOKUP($B24,'LISTA STARTOWA'!$A:$F,5,0)</f>
        <v>JANUS</v>
      </c>
      <c r="E24" s="1" t="str">
        <f>MID(VLOOKUP($B24,'LISTA STARTOWA'!$A:$F,6,0),1,3)</f>
        <v>HRM</v>
      </c>
      <c r="F24" s="1">
        <f>VLOOKUP($B24,'LISTA STARTOWA'!$A:$F,2,0)</f>
        <v>3</v>
      </c>
      <c r="G24" s="5">
        <f>VLOOKUP($B24,'LISTA STARTOWA'!$A:$F,3,0)</f>
        <v>3.8988289760348587</v>
      </c>
      <c r="H24">
        <f>IF(RIGHT(C24,1)="A",1,0)</f>
        <v>0</v>
      </c>
    </row>
    <row r="25" spans="1:18" x14ac:dyDescent="0.25">
      <c r="A25" s="1">
        <v>24</v>
      </c>
      <c r="B25" s="1">
        <v>51</v>
      </c>
      <c r="C25" s="1" t="str">
        <f>VLOOKUP($B25,'LISTA STARTOWA'!$A:$F,4,0)</f>
        <v>TOMASZ</v>
      </c>
      <c r="D25" s="1" t="str">
        <f>VLOOKUP($B25,'LISTA STARTOWA'!$A:$F,5,0)</f>
        <v>SILKA</v>
      </c>
      <c r="E25" s="1" t="str">
        <f>MID(VLOOKUP($B25,'LISTA STARTOWA'!$A:$F,6,0),1,3)</f>
        <v>HRM</v>
      </c>
      <c r="F25" s="1">
        <f>VLOOKUP($B25,'LISTA STARTOWA'!$A:$F,2,0)</f>
        <v>3</v>
      </c>
      <c r="G25" s="5">
        <f>VLOOKUP($B25,'LISTA STARTOWA'!$A:$F,3,0)</f>
        <v>3.5172558922558923</v>
      </c>
      <c r="H25">
        <f>IF(RIGHT(C25,1)="A",1,0)</f>
        <v>0</v>
      </c>
    </row>
    <row r="26" spans="1:18" x14ac:dyDescent="0.25">
      <c r="A26" s="1">
        <v>25</v>
      </c>
      <c r="B26" s="1">
        <v>17</v>
      </c>
      <c r="C26" s="1" t="str">
        <f>VLOOKUP($B26,'LISTA STARTOWA'!$A:$F,4,0)</f>
        <v>ŁUKASZ</v>
      </c>
      <c r="D26" s="1" t="str">
        <f>VLOOKUP($B26,'LISTA STARTOWA'!$A:$F,5,0)</f>
        <v>JAKUBOWSKI</v>
      </c>
      <c r="E26" s="1" t="str">
        <f>MID(VLOOKUP($B26,'LISTA STARTOWA'!$A:$F,6,0),1,3)</f>
        <v>HRM</v>
      </c>
      <c r="F26" s="1">
        <f>VLOOKUP($B26,'LISTA STARTOWA'!$A:$F,2,0)</f>
        <v>3</v>
      </c>
      <c r="G26" s="5">
        <f>VLOOKUP($B26,'LISTA STARTOWA'!$A:$F,3,0)</f>
        <v>3.2663398692810457</v>
      </c>
      <c r="H26">
        <f>IF(RIGHT(C26,1)="A",1,0)</f>
        <v>0</v>
      </c>
    </row>
    <row r="27" spans="1:18" x14ac:dyDescent="0.25">
      <c r="A27" s="1">
        <v>26</v>
      </c>
      <c r="B27" s="1">
        <v>28</v>
      </c>
      <c r="C27" s="1" t="str">
        <f>VLOOKUP($B27,'LISTA STARTOWA'!$A:$F,4,0)</f>
        <v>WIOLETA</v>
      </c>
      <c r="D27" s="1" t="str">
        <f>VLOOKUP($B27,'LISTA STARTOWA'!$A:$F,5,0)</f>
        <v>BRYCHCY</v>
      </c>
      <c r="E27" s="1" t="str">
        <f>MID(VLOOKUP($B27,'LISTA STARTOWA'!$A:$F,6,0),1,3)</f>
        <v>ENE</v>
      </c>
      <c r="F27" s="1">
        <f>VLOOKUP($B27,'LISTA STARTOWA'!$A:$F,2,0)</f>
        <v>3</v>
      </c>
      <c r="G27" s="5">
        <f>VLOOKUP($B27,'LISTA STARTOWA'!$A:$F,3,0)</f>
        <v>2.8952020202020203</v>
      </c>
      <c r="H27">
        <f>IF(RIGHT(C27,1)="A",1,0)</f>
        <v>1</v>
      </c>
    </row>
    <row r="28" spans="1:18" x14ac:dyDescent="0.25">
      <c r="A28" s="1">
        <v>27</v>
      </c>
      <c r="B28" s="1">
        <v>22</v>
      </c>
      <c r="C28" s="1" t="str">
        <f>VLOOKUP($B28,'LISTA STARTOWA'!$A:$F,4,0)</f>
        <v>ANDRZEJ</v>
      </c>
      <c r="D28" s="1" t="str">
        <f>VLOOKUP($B28,'LISTA STARTOWA'!$A:$F,5,0)</f>
        <v>SZELKA</v>
      </c>
      <c r="E28" s="1" t="str">
        <f>MID(VLOOKUP($B28,'LISTA STARTOWA'!$A:$F,6,0),1,3)</f>
        <v>PĘD</v>
      </c>
      <c r="F28" s="1">
        <f>VLOOKUP($B28,'LISTA STARTOWA'!$A:$F,2,0)</f>
        <v>3</v>
      </c>
      <c r="G28" s="5">
        <f>VLOOKUP($B28,'LISTA STARTOWA'!$A:$F,3,0)</f>
        <v>2.8351449275362319</v>
      </c>
      <c r="H28">
        <f>IF(RIGHT(C28,1)="A",1,0)</f>
        <v>0</v>
      </c>
    </row>
    <row r="29" spans="1:18" x14ac:dyDescent="0.25">
      <c r="A29" s="1">
        <v>28</v>
      </c>
      <c r="B29" s="1">
        <v>82</v>
      </c>
      <c r="C29" s="1" t="str">
        <f>VLOOKUP($B29,'LISTA STARTOWA'!$A:$F,4,0)</f>
        <v>SŁAWOMIR</v>
      </c>
      <c r="D29" s="1" t="str">
        <f>VLOOKUP($B29,'LISTA STARTOWA'!$A:$F,5,0)</f>
        <v>FILAK</v>
      </c>
      <c r="E29" s="1" t="str">
        <f>MID(VLOOKUP($B29,'LISTA STARTOWA'!$A:$F,6,0),1,3)</f>
        <v>HRM</v>
      </c>
      <c r="F29" s="1">
        <f>VLOOKUP($B29,'LISTA STARTOWA'!$A:$F,2,0)</f>
        <v>3</v>
      </c>
      <c r="G29" s="5">
        <f>VLOOKUP($B29,'LISTA STARTOWA'!$A:$F,3,0)</f>
        <v>2.771126275158533</v>
      </c>
      <c r="H29">
        <f>IF(RIGHT(C29,1)="A",1,0)</f>
        <v>0</v>
      </c>
    </row>
    <row r="30" spans="1:18" x14ac:dyDescent="0.25">
      <c r="A30" s="1">
        <v>29</v>
      </c>
      <c r="B30" s="1">
        <v>59</v>
      </c>
      <c r="C30" s="1" t="str">
        <f>VLOOKUP($B30,'LISTA STARTOWA'!$A:$F,4,0)</f>
        <v>EDYTA</v>
      </c>
      <c r="D30" s="1" t="str">
        <f>VLOOKUP($B30,'LISTA STARTOWA'!$A:$F,5,0)</f>
        <v>RUTKOWSKA</v>
      </c>
      <c r="E30" s="1" t="str">
        <f>MID(VLOOKUP($B30,'LISTA STARTOWA'!$A:$F,6,0),1,3)</f>
        <v>HRM</v>
      </c>
      <c r="F30" s="1">
        <f>VLOOKUP($B30,'LISTA STARTOWA'!$A:$F,2,0)</f>
        <v>3</v>
      </c>
      <c r="G30" s="5">
        <f>VLOOKUP($B30,'LISTA STARTOWA'!$A:$F,3,0)</f>
        <v>2.5306730879486294</v>
      </c>
      <c r="H30">
        <f>IF(RIGHT(C30,1)="A",1,0)</f>
        <v>1</v>
      </c>
    </row>
    <row r="31" spans="1:18" x14ac:dyDescent="0.25">
      <c r="A31" s="1">
        <v>30</v>
      </c>
      <c r="B31" s="1">
        <v>33</v>
      </c>
      <c r="C31" s="1" t="str">
        <f>VLOOKUP($B31,'LISTA STARTOWA'!$A:$F,4,0)</f>
        <v>JOANNA</v>
      </c>
      <c r="D31" s="1" t="str">
        <f>VLOOKUP($B31,'LISTA STARTOWA'!$A:$F,5,0)</f>
        <v>FOJCIK</v>
      </c>
      <c r="E31" s="1" t="str">
        <f>MID(VLOOKUP($B31,'LISTA STARTOWA'!$A:$F,6,0),1,3)</f>
        <v>ENE</v>
      </c>
      <c r="F31" s="1">
        <f>VLOOKUP($B31,'LISTA STARTOWA'!$A:$F,2,0)</f>
        <v>3</v>
      </c>
      <c r="G31" s="5">
        <f>VLOOKUP($B31,'LISTA STARTOWA'!$A:$F,3,0)</f>
        <v>2.3776839691473834</v>
      </c>
      <c r="H31">
        <f>IF(RIGHT(C31,1)="A",1,0)</f>
        <v>1</v>
      </c>
    </row>
    <row r="32" spans="1:18" x14ac:dyDescent="0.25">
      <c r="A32" s="1">
        <v>31</v>
      </c>
      <c r="B32" s="1">
        <v>40</v>
      </c>
      <c r="C32" s="1" t="str">
        <f>VLOOKUP($B32,'LISTA STARTOWA'!$A:$F,4,0)</f>
        <v>PAWEŁ</v>
      </c>
      <c r="D32" s="1" t="str">
        <f>VLOOKUP($B32,'LISTA STARTOWA'!$A:$F,5,0)</f>
        <v>BATKO</v>
      </c>
      <c r="E32" s="1" t="str">
        <f>MID(VLOOKUP($B32,'LISTA STARTOWA'!$A:$F,6,0),1,3)</f>
        <v>HRM</v>
      </c>
      <c r="F32" s="1">
        <f>VLOOKUP($B32,'LISTA STARTOWA'!$A:$F,2,0)</f>
        <v>3</v>
      </c>
      <c r="G32" s="5">
        <f>VLOOKUP($B32,'LISTA STARTOWA'!$A:$F,3,0)</f>
        <v>2.1156898656898657</v>
      </c>
      <c r="H32">
        <f>IF(RIGHT(C32,1)="A",1,0)</f>
        <v>0</v>
      </c>
    </row>
    <row r="33" spans="1:8" x14ac:dyDescent="0.25">
      <c r="A33" s="1">
        <v>32</v>
      </c>
      <c r="B33" s="1">
        <v>53</v>
      </c>
      <c r="C33" s="1" t="str">
        <f>VLOOKUP($B33,'LISTA STARTOWA'!$A:$F,4,0)</f>
        <v>ROBERT</v>
      </c>
      <c r="D33" s="1" t="str">
        <f>VLOOKUP($B33,'LISTA STARTOWA'!$A:$F,5,0)</f>
        <v>ZEGZUŁA</v>
      </c>
      <c r="E33" s="1" t="str">
        <f>MID(VLOOKUP($B33,'LISTA STARTOWA'!$A:$F,6,0),1,3)</f>
        <v>HRM</v>
      </c>
      <c r="F33" s="1">
        <f>VLOOKUP($B33,'LISTA STARTOWA'!$A:$F,2,0)</f>
        <v>3</v>
      </c>
      <c r="G33" s="5">
        <f>VLOOKUP($B33,'LISTA STARTOWA'!$A:$F,3,0)</f>
        <v>1.9722932651321401</v>
      </c>
      <c r="H33">
        <f>IF(RIGHT(C33,1)="A",1,0)</f>
        <v>0</v>
      </c>
    </row>
    <row r="34" spans="1:8" x14ac:dyDescent="0.25">
      <c r="A34" s="1">
        <v>33</v>
      </c>
      <c r="B34" s="1">
        <v>32</v>
      </c>
      <c r="C34" s="1" t="str">
        <f>VLOOKUP($B34,'LISTA STARTOWA'!$A:$F,4,0)</f>
        <v>DARIUSZ</v>
      </c>
      <c r="D34" s="1" t="str">
        <f>VLOOKUP($B34,'LISTA STARTOWA'!$A:$F,5,0)</f>
        <v>PFEIFER</v>
      </c>
      <c r="E34" s="1" t="str">
        <f>MID(VLOOKUP($B34,'LISTA STARTOWA'!$A:$F,6,0),1,3)</f>
        <v>ENE</v>
      </c>
      <c r="F34" s="1">
        <f>VLOOKUP($B34,'LISTA STARTOWA'!$A:$F,2,0)</f>
        <v>3</v>
      </c>
      <c r="G34" s="5">
        <f>VLOOKUP($B34,'LISTA STARTOWA'!$A:$F,3,0)</f>
        <v>1.8186042114078098</v>
      </c>
      <c r="H34">
        <f>IF(RIGHT(C34,1)="A",1,0)</f>
        <v>0</v>
      </c>
    </row>
    <row r="35" spans="1:8" x14ac:dyDescent="0.25">
      <c r="A35" s="1">
        <v>34</v>
      </c>
      <c r="B35" s="1">
        <v>27</v>
      </c>
      <c r="C35" s="1" t="str">
        <f>VLOOKUP($B35,'LISTA STARTOWA'!$A:$F,4,0)</f>
        <v>ANNA</v>
      </c>
      <c r="D35" s="1" t="str">
        <f>VLOOKUP($B35,'LISTA STARTOWA'!$A:$F,5,0)</f>
        <v>KOCIELSKA</v>
      </c>
      <c r="E35" s="1" t="str">
        <f>MID(VLOOKUP($B35,'LISTA STARTOWA'!$A:$F,6,0),1,3)</f>
        <v>PĘD</v>
      </c>
      <c r="F35" s="1">
        <f>VLOOKUP($B35,'LISTA STARTOWA'!$A:$F,2,0)</f>
        <v>3</v>
      </c>
      <c r="G35" s="5">
        <f>VLOOKUP($B35,'LISTA STARTOWA'!$A:$F,3,0)</f>
        <v>1.7782651072124755</v>
      </c>
      <c r="H35">
        <f>IF(RIGHT(C35,1)="A",1,0)</f>
        <v>1</v>
      </c>
    </row>
    <row r="36" spans="1:8" x14ac:dyDescent="0.25">
      <c r="A36" s="1">
        <v>35</v>
      </c>
      <c r="B36" s="1">
        <v>56</v>
      </c>
      <c r="C36" s="1" t="str">
        <f>VLOOKUP($B36,'LISTA STARTOWA'!$A:$F,4,0)</f>
        <v>EWA</v>
      </c>
      <c r="D36" s="1" t="str">
        <f>VLOOKUP($B36,'LISTA STARTOWA'!$A:$F,5,0)</f>
        <v>KAŁUS</v>
      </c>
      <c r="E36" s="1" t="str">
        <f>MID(VLOOKUP($B36,'LISTA STARTOWA'!$A:$F,6,0),1,3)</f>
        <v>HRM</v>
      </c>
      <c r="F36" s="1">
        <f>VLOOKUP($B36,'LISTA STARTOWA'!$A:$F,2,0)</f>
        <v>3</v>
      </c>
      <c r="G36" s="5">
        <f>VLOOKUP($B36,'LISTA STARTOWA'!$A:$F,3,0)</f>
        <v>1.6710758377425046</v>
      </c>
      <c r="H36">
        <f>IF(RIGHT(C36,1)="A",1,0)</f>
        <v>1</v>
      </c>
    </row>
    <row r="37" spans="1:8" x14ac:dyDescent="0.25">
      <c r="A37" s="1">
        <v>36</v>
      </c>
      <c r="B37" s="1">
        <v>3</v>
      </c>
      <c r="C37" s="1" t="str">
        <f>VLOOKUP($B37,'LISTA STARTOWA'!$A:$F,4,0)</f>
        <v>JAKUB</v>
      </c>
      <c r="D37" s="1" t="str">
        <f>VLOOKUP($B37,'LISTA STARTOWA'!$A:$F,5,0)</f>
        <v>PAWLISZYN</v>
      </c>
      <c r="E37" s="1" t="str">
        <f>MID(VLOOKUP($B37,'LISTA STARTOWA'!$A:$F,6,0),1,3)</f>
        <v>LUX</v>
      </c>
      <c r="F37" s="1">
        <f>VLOOKUP($B37,'LISTA STARTOWA'!$A:$F,2,0)</f>
        <v>3</v>
      </c>
      <c r="G37" s="5">
        <f>VLOOKUP($B37,'LISTA STARTOWA'!$A:$F,3,0)</f>
        <v>1.5002224694104562</v>
      </c>
      <c r="H37">
        <f>IF(RIGHT(C37,1)="A",1,0)</f>
        <v>0</v>
      </c>
    </row>
    <row r="38" spans="1:8" x14ac:dyDescent="0.25">
      <c r="A38" s="1">
        <v>37</v>
      </c>
      <c r="B38" s="1">
        <v>42</v>
      </c>
      <c r="C38" s="1" t="str">
        <f>VLOOKUP($B38,'LISTA STARTOWA'!$A:$F,4,0)</f>
        <v>GABRIELA</v>
      </c>
      <c r="D38" s="1" t="str">
        <f>VLOOKUP($B38,'LISTA STARTOWA'!$A:$F,5,0)</f>
        <v>SOBCZYK</v>
      </c>
      <c r="E38" s="1" t="str">
        <f>MID(VLOOKUP($B38,'LISTA STARTOWA'!$A:$F,6,0),1,3)</f>
        <v>LUX</v>
      </c>
      <c r="F38" s="1">
        <f>VLOOKUP($B38,'LISTA STARTOWA'!$A:$F,2,0)</f>
        <v>3</v>
      </c>
      <c r="G38" s="5">
        <f>VLOOKUP($B38,'LISTA STARTOWA'!$A:$F,3,0)</f>
        <v>1.3982315648982315</v>
      </c>
      <c r="H38">
        <f>IF(RIGHT(C38,1)="A",1,0)</f>
        <v>1</v>
      </c>
    </row>
    <row r="39" spans="1:8" x14ac:dyDescent="0.25">
      <c r="A39" s="1">
        <v>38</v>
      </c>
      <c r="B39" s="1">
        <v>38</v>
      </c>
      <c r="C39" s="1" t="str">
        <f>VLOOKUP($B39,'LISTA STARTOWA'!$A:$F,4,0)</f>
        <v>JOLANTA</v>
      </c>
      <c r="D39" s="1" t="str">
        <f>VLOOKUP($B39,'LISTA STARTOWA'!$A:$F,5,0)</f>
        <v>FLORECKA</v>
      </c>
      <c r="E39" s="1" t="str">
        <f>MID(VLOOKUP($B39,'LISTA STARTOWA'!$A:$F,6,0),1,3)</f>
        <v>PĘD</v>
      </c>
      <c r="F39" s="1">
        <f>VLOOKUP($B39,'LISTA STARTOWA'!$A:$F,2,0)</f>
        <v>3</v>
      </c>
      <c r="G39" s="5">
        <f>VLOOKUP($B39,'LISTA STARTOWA'!$A:$F,3,0)</f>
        <v>1.2494511417566094</v>
      </c>
      <c r="H39">
        <f>IF(RIGHT(C39,1)="A",1,0)</f>
        <v>1</v>
      </c>
    </row>
    <row r="40" spans="1:8" x14ac:dyDescent="0.25">
      <c r="A40" s="1">
        <v>39</v>
      </c>
      <c r="B40" s="1">
        <v>72</v>
      </c>
      <c r="C40" s="1" t="str">
        <f>VLOOKUP($B40,'LISTA STARTOWA'!$A:$F,4,0)</f>
        <v>SYLWIA</v>
      </c>
      <c r="D40" s="1" t="str">
        <f>VLOOKUP($B40,'LISTA STARTOWA'!$A:$F,5,0)</f>
        <v>FOJCIK</v>
      </c>
      <c r="E40" s="1" t="str">
        <f>MID(VLOOKUP($B40,'LISTA STARTOWA'!$A:$F,6,0),1,3)</f>
        <v>ENE</v>
      </c>
      <c r="F40" s="1">
        <f>VLOOKUP($B40,'LISTA STARTOWA'!$A:$F,2,0)</f>
        <v>3</v>
      </c>
      <c r="G40" s="5">
        <f>VLOOKUP($B40,'LISTA STARTOWA'!$A:$F,3,0)</f>
        <v>1.2456892988807882</v>
      </c>
      <c r="H40">
        <f>IF(RIGHT(C40,1)="A",1,0)</f>
        <v>1</v>
      </c>
    </row>
    <row r="41" spans="1:8" x14ac:dyDescent="0.25">
      <c r="A41" s="1">
        <v>40</v>
      </c>
      <c r="B41" s="1">
        <v>5</v>
      </c>
      <c r="C41" s="1" t="str">
        <f>VLOOKUP($B41,'LISTA STARTOWA'!$A:$F,4,0)</f>
        <v>DOROTA</v>
      </c>
      <c r="D41" s="1" t="str">
        <f>VLOOKUP($B41,'LISTA STARTOWA'!$A:$F,5,0)</f>
        <v>PRZYBYLSKA-TOMAN</v>
      </c>
      <c r="E41" s="1" t="str">
        <f>MID(VLOOKUP($B41,'LISTA STARTOWA'!$A:$F,6,0),1,3)</f>
        <v>LUX</v>
      </c>
      <c r="F41" s="1">
        <f>VLOOKUP($B41,'LISTA STARTOWA'!$A:$F,2,0)</f>
        <v>3</v>
      </c>
      <c r="G41" s="5">
        <f>VLOOKUP($B41,'LISTA STARTOWA'!$A:$F,3,0)</f>
        <v>1.1218001963301367</v>
      </c>
      <c r="H41">
        <f>IF(RIGHT(C41,1)="A",1,0)</f>
        <v>1</v>
      </c>
    </row>
    <row r="42" spans="1:8" x14ac:dyDescent="0.25">
      <c r="A42" s="1">
        <v>41</v>
      </c>
      <c r="B42" s="1">
        <v>44</v>
      </c>
      <c r="C42" s="1" t="str">
        <f>VLOOKUP($B42,'LISTA STARTOWA'!$A:$F,4,0)</f>
        <v>EMILIA</v>
      </c>
      <c r="D42" s="1" t="str">
        <f>VLOOKUP($B42,'LISTA STARTOWA'!$A:$F,5,0)</f>
        <v>KORZUSZNIK</v>
      </c>
      <c r="E42" s="1" t="str">
        <f>MID(VLOOKUP($B42,'LISTA STARTOWA'!$A:$F,6,0),1,3)</f>
        <v>LUX</v>
      </c>
      <c r="F42" s="1">
        <f>VLOOKUP($B42,'LISTA STARTOWA'!$A:$F,2,0)</f>
        <v>3</v>
      </c>
      <c r="G42" s="5">
        <f>VLOOKUP($B42,'LISTA STARTOWA'!$A:$F,3,0)</f>
        <v>1.060003015226896</v>
      </c>
      <c r="H42">
        <f>IF(RIGHT(C42,1)="A",1,0)</f>
        <v>1</v>
      </c>
    </row>
    <row r="43" spans="1:8" x14ac:dyDescent="0.25">
      <c r="A43" s="1">
        <v>42</v>
      </c>
      <c r="B43" s="1">
        <v>62</v>
      </c>
      <c r="C43" s="1" t="str">
        <f>VLOOKUP($B43,'LISTA STARTOWA'!$A:$F,4,0)</f>
        <v>ROBERT</v>
      </c>
      <c r="D43" s="1" t="str">
        <f>VLOOKUP($B43,'LISTA STARTOWA'!$A:$F,5,0)</f>
        <v>MRÓZEK</v>
      </c>
      <c r="E43" s="1" t="str">
        <f>MID(VLOOKUP($B43,'LISTA STARTOWA'!$A:$F,6,0),1,3)</f>
        <v>HRM</v>
      </c>
      <c r="F43" s="1">
        <f>VLOOKUP($B43,'LISTA STARTOWA'!$A:$F,2,0)</f>
        <v>2</v>
      </c>
      <c r="G43" s="5">
        <f>VLOOKUP($B43,'LISTA STARTOWA'!$A:$F,3,0)</f>
        <v>17.399999999999999</v>
      </c>
      <c r="H43">
        <f>IF(RIGHT(C43,1)="A",1,0)</f>
        <v>0</v>
      </c>
    </row>
    <row r="44" spans="1:8" x14ac:dyDescent="0.25">
      <c r="A44" s="1">
        <v>43</v>
      </c>
      <c r="B44" s="1">
        <v>74</v>
      </c>
      <c r="C44" s="1" t="str">
        <f>VLOOKUP($B44,'LISTA STARTOWA'!$A:$F,4,0)</f>
        <v>ŁUKASZ</v>
      </c>
      <c r="D44" s="1" t="str">
        <f>VLOOKUP($B44,'LISTA STARTOWA'!$A:$F,5,0)</f>
        <v>JURKOWSKI</v>
      </c>
      <c r="E44" s="1" t="str">
        <f>MID(VLOOKUP($B44,'LISTA STARTOWA'!$A:$F,6,0),1,3)</f>
        <v>ENE</v>
      </c>
      <c r="F44" s="1">
        <f>VLOOKUP($B44,'LISTA STARTOWA'!$A:$F,2,0)</f>
        <v>2</v>
      </c>
      <c r="G44" s="5">
        <f>VLOOKUP($B44,'LISTA STARTOWA'!$A:$F,3,0)</f>
        <v>8.9722222222222214</v>
      </c>
      <c r="H44">
        <f>IF(RIGHT(C44,1)="A",1,0)</f>
        <v>0</v>
      </c>
    </row>
    <row r="45" spans="1:8" x14ac:dyDescent="0.25">
      <c r="A45" s="1">
        <v>44</v>
      </c>
      <c r="B45" s="1">
        <v>57</v>
      </c>
      <c r="C45" s="1" t="str">
        <f>VLOOKUP($B45,'LISTA STARTOWA'!$A:$F,4,0)</f>
        <v>MAREK</v>
      </c>
      <c r="D45" s="1" t="str">
        <f>VLOOKUP($B45,'LISTA STARTOWA'!$A:$F,5,0)</f>
        <v>JACKO</v>
      </c>
      <c r="E45" s="1" t="str">
        <f>MID(VLOOKUP($B45,'LISTA STARTOWA'!$A:$F,6,0),1,3)</f>
        <v>HRM</v>
      </c>
      <c r="F45" s="1">
        <f>VLOOKUP($B45,'LISTA STARTOWA'!$A:$F,2,0)</f>
        <v>2</v>
      </c>
      <c r="G45" s="5">
        <f>VLOOKUP($B45,'LISTA STARTOWA'!$A:$F,3,0)</f>
        <v>6.5757575757575761</v>
      </c>
      <c r="H45">
        <f>IF(RIGHT(C45,1)="A",1,0)</f>
        <v>0</v>
      </c>
    </row>
    <row r="46" spans="1:8" x14ac:dyDescent="0.25">
      <c r="A46" s="1">
        <v>45</v>
      </c>
      <c r="B46" s="1">
        <v>85</v>
      </c>
      <c r="C46" s="1" t="str">
        <f>VLOOKUP($B46,'LISTA STARTOWA'!$A:$F,4,0)</f>
        <v>ZBIGNIEW</v>
      </c>
      <c r="D46" s="1" t="str">
        <f>VLOOKUP($B46,'LISTA STARTOWA'!$A:$F,5,0)</f>
        <v>MARSZAŁKOWSKI</v>
      </c>
      <c r="E46" s="1" t="str">
        <f>MID(VLOOKUP($B46,'LISTA STARTOWA'!$A:$F,6,0),1,3)</f>
        <v>FOR</v>
      </c>
      <c r="F46" s="1">
        <f>VLOOKUP($B46,'LISTA STARTOWA'!$A:$F,2,0)</f>
        <v>2</v>
      </c>
      <c r="G46" s="5">
        <f>VLOOKUP($B46,'LISTA STARTOWA'!$A:$F,3,0)</f>
        <v>6.1363636363636367</v>
      </c>
      <c r="H46">
        <f>IF(RIGHT(C46,1)="A",1,0)</f>
        <v>0</v>
      </c>
    </row>
    <row r="47" spans="1:8" x14ac:dyDescent="0.25">
      <c r="A47" s="1">
        <v>46</v>
      </c>
      <c r="B47" s="1">
        <v>16</v>
      </c>
      <c r="C47" s="1" t="str">
        <f>VLOOKUP($B47,'LISTA STARTOWA'!$A:$F,4,0)</f>
        <v>JACEK</v>
      </c>
      <c r="D47" s="1" t="str">
        <f>VLOOKUP($B47,'LISTA STARTOWA'!$A:$F,5,0)</f>
        <v>WEGNER</v>
      </c>
      <c r="E47" s="1" t="str">
        <f>MID(VLOOKUP($B47,'LISTA STARTOWA'!$A:$F,6,0),1,3)</f>
        <v>ENE</v>
      </c>
      <c r="F47" s="1">
        <f>VLOOKUP($B47,'LISTA STARTOWA'!$A:$F,2,0)</f>
        <v>2</v>
      </c>
      <c r="G47" s="5">
        <f>VLOOKUP($B47,'LISTA STARTOWA'!$A:$F,3,0)</f>
        <v>5.8333333333333339</v>
      </c>
      <c r="H47">
        <f>IF(RIGHT(C47,1)="A",1,0)</f>
        <v>0</v>
      </c>
    </row>
    <row r="48" spans="1:8" x14ac:dyDescent="0.25">
      <c r="A48" s="1">
        <v>47</v>
      </c>
      <c r="B48" s="1">
        <v>24</v>
      </c>
      <c r="C48" s="1" t="str">
        <f>VLOOKUP($B48,'LISTA STARTOWA'!$A:$F,4,0)</f>
        <v>ADAM</v>
      </c>
      <c r="D48" s="1" t="str">
        <f>VLOOKUP($B48,'LISTA STARTOWA'!$A:$F,5,0)</f>
        <v>SITKO</v>
      </c>
      <c r="E48" s="1" t="str">
        <f>MID(VLOOKUP($B48,'LISTA STARTOWA'!$A:$F,6,0),1,3)</f>
        <v>ENE</v>
      </c>
      <c r="F48" s="1">
        <f>VLOOKUP($B48,'LISTA STARTOWA'!$A:$F,2,0)</f>
        <v>2</v>
      </c>
      <c r="G48" s="5">
        <f>VLOOKUP($B48,'LISTA STARTOWA'!$A:$F,3,0)</f>
        <v>5.384615384615385</v>
      </c>
      <c r="H48">
        <f>IF(RIGHT(C48,1)="A",1,0)</f>
        <v>0</v>
      </c>
    </row>
    <row r="49" spans="1:8" x14ac:dyDescent="0.25">
      <c r="A49" s="1">
        <v>48</v>
      </c>
      <c r="B49" s="1">
        <v>79</v>
      </c>
      <c r="C49" s="1" t="str">
        <f>VLOOKUP($B49,'LISTA STARTOWA'!$A:$F,4,0)</f>
        <v>IRENEUSZ</v>
      </c>
      <c r="D49" s="1" t="str">
        <f>VLOOKUP($B49,'LISTA STARTOWA'!$A:$F,5,0)</f>
        <v>STACHOWSKI</v>
      </c>
      <c r="E49" s="1" t="str">
        <f>MID(VLOOKUP($B49,'LISTA STARTOWA'!$A:$F,6,0),1,3)</f>
        <v>FOR</v>
      </c>
      <c r="F49" s="1">
        <f>VLOOKUP($B49,'LISTA STARTOWA'!$A:$F,2,0)</f>
        <v>2</v>
      </c>
      <c r="G49" s="5">
        <f>VLOOKUP($B49,'LISTA STARTOWA'!$A:$F,3,0)</f>
        <v>5.3035714285714288</v>
      </c>
      <c r="H49">
        <f>IF(RIGHT(C49,1)="A",1,0)</f>
        <v>0</v>
      </c>
    </row>
    <row r="50" spans="1:8" x14ac:dyDescent="0.25">
      <c r="A50" s="1">
        <v>49</v>
      </c>
      <c r="B50" s="1">
        <v>12</v>
      </c>
      <c r="C50" s="1" t="str">
        <f>VLOOKUP($B50,'LISTA STARTOWA'!$A:$F,4,0)</f>
        <v>ANDRZEJ</v>
      </c>
      <c r="D50" s="1" t="str">
        <f>VLOOKUP($B50,'LISTA STARTOWA'!$A:$F,5,0)</f>
        <v>WERESZCZAK</v>
      </c>
      <c r="E50" s="1" t="str">
        <f>MID(VLOOKUP($B50,'LISTA STARTOWA'!$A:$F,6,0),1,3)</f>
        <v>HRM</v>
      </c>
      <c r="F50" s="1">
        <f>VLOOKUP($B50,'LISTA STARTOWA'!$A:$F,2,0)</f>
        <v>2</v>
      </c>
      <c r="G50" s="5">
        <f>VLOOKUP($B50,'LISTA STARTOWA'!$A:$F,3,0)</f>
        <v>5.2087765957446805</v>
      </c>
      <c r="H50">
        <f>IF(RIGHT(C50,1)="A",1,0)</f>
        <v>0</v>
      </c>
    </row>
    <row r="51" spans="1:8" x14ac:dyDescent="0.25">
      <c r="A51" s="1">
        <v>50</v>
      </c>
      <c r="B51" s="1">
        <v>58</v>
      </c>
      <c r="C51" s="1" t="str">
        <f>VLOOKUP($B51,'LISTA STARTOWA'!$A:$F,4,0)</f>
        <v>MARIUSZ</v>
      </c>
      <c r="D51" s="1" t="str">
        <f>VLOOKUP($B51,'LISTA STARTOWA'!$A:$F,5,0)</f>
        <v>WUWER</v>
      </c>
      <c r="E51" s="1" t="str">
        <f>MID(VLOOKUP($B51,'LISTA STARTOWA'!$A:$F,6,0),1,3)</f>
        <v>HRM</v>
      </c>
      <c r="F51" s="1">
        <f>VLOOKUP($B51,'LISTA STARTOWA'!$A:$F,2,0)</f>
        <v>2</v>
      </c>
      <c r="G51" s="5">
        <f>VLOOKUP($B51,'LISTA STARTOWA'!$A:$F,3,0)</f>
        <v>4.9017857142857144</v>
      </c>
      <c r="H51">
        <f>IF(RIGHT(C51,1)="A",1,0)</f>
        <v>0</v>
      </c>
    </row>
    <row r="52" spans="1:8" x14ac:dyDescent="0.25">
      <c r="A52" s="1">
        <v>51</v>
      </c>
      <c r="B52" s="1">
        <v>9</v>
      </c>
      <c r="C52" s="1" t="str">
        <f>VLOOKUP($B52,'LISTA STARTOWA'!$A:$F,4,0)</f>
        <v>PIOTR</v>
      </c>
      <c r="D52" s="1" t="str">
        <f>VLOOKUP($B52,'LISTA STARTOWA'!$A:$F,5,0)</f>
        <v>PACUŁA</v>
      </c>
      <c r="E52" s="1" t="str">
        <f>MID(VLOOKUP($B52,'LISTA STARTOWA'!$A:$F,6,0),1,3)</f>
        <v>PĘD</v>
      </c>
      <c r="F52" s="1">
        <f>VLOOKUP($B52,'LISTA STARTOWA'!$A:$F,2,0)</f>
        <v>2</v>
      </c>
      <c r="G52" s="5">
        <f>VLOOKUP($B52,'LISTA STARTOWA'!$A:$F,3,0)</f>
        <v>3.75</v>
      </c>
      <c r="H52">
        <f>IF(RIGHT(C52,1)="A",1,0)</f>
        <v>0</v>
      </c>
    </row>
    <row r="53" spans="1:8" x14ac:dyDescent="0.25">
      <c r="A53" s="1">
        <v>52</v>
      </c>
      <c r="B53" s="1">
        <v>86</v>
      </c>
      <c r="C53" s="1" t="str">
        <f>VLOOKUP($B53,'LISTA STARTOWA'!$A:$F,4,0)</f>
        <v>MICHAŁ</v>
      </c>
      <c r="D53" s="1" t="str">
        <f>VLOOKUP($B53,'LISTA STARTOWA'!$A:$F,5,0)</f>
        <v>DE SAS TOPOLNICKI</v>
      </c>
      <c r="E53" s="1" t="str">
        <f>MID(VLOOKUP($B53,'LISTA STARTOWA'!$A:$F,6,0),1,3)</f>
        <v>ENE</v>
      </c>
      <c r="F53" s="1">
        <f>VLOOKUP($B53,'LISTA STARTOWA'!$A:$F,2,0)</f>
        <v>2</v>
      </c>
      <c r="G53" s="5">
        <f>VLOOKUP($B53,'LISTA STARTOWA'!$A:$F,3,0)</f>
        <v>3.0083069620253164</v>
      </c>
      <c r="H53">
        <f>IF(RIGHT(C53,1)="A",1,0)</f>
        <v>0</v>
      </c>
    </row>
    <row r="54" spans="1:8" x14ac:dyDescent="0.25">
      <c r="A54" s="1">
        <v>53</v>
      </c>
      <c r="B54" s="1">
        <v>90</v>
      </c>
      <c r="C54" s="1" t="str">
        <f>VLOOKUP($B54,'LISTA STARTOWA'!$A:$F,4,0)</f>
        <v>JACEK</v>
      </c>
      <c r="D54" s="1" t="str">
        <f>VLOOKUP($B54,'LISTA STARTOWA'!$A:$F,5,0)</f>
        <v>BASEK</v>
      </c>
      <c r="E54" s="1" t="str">
        <f>MID(VLOOKUP($B54,'LISTA STARTOWA'!$A:$F,6,0),1,3)</f>
        <v>HRM</v>
      </c>
      <c r="F54" s="1">
        <f>VLOOKUP($B54,'LISTA STARTOWA'!$A:$F,2,0)</f>
        <v>2</v>
      </c>
      <c r="G54" s="5">
        <f>VLOOKUP($B54,'LISTA STARTOWA'!$A:$F,3,0)</f>
        <v>2.75</v>
      </c>
      <c r="H54">
        <f>IF(RIGHT(C54,1)="A",1,0)</f>
        <v>0</v>
      </c>
    </row>
    <row r="55" spans="1:8" x14ac:dyDescent="0.25">
      <c r="A55" s="1">
        <v>54</v>
      </c>
      <c r="B55" s="1">
        <v>66</v>
      </c>
      <c r="C55" s="1" t="str">
        <f>VLOOKUP($B55,'LISTA STARTOWA'!$A:$F,4,0)</f>
        <v>DOMINIKA</v>
      </c>
      <c r="D55" s="1" t="str">
        <f>VLOOKUP($B55,'LISTA STARTOWA'!$A:$F,5,0)</f>
        <v>PADIASEK</v>
      </c>
      <c r="E55" s="1" t="str">
        <f>MID(VLOOKUP($B55,'LISTA STARTOWA'!$A:$F,6,0),1,3)</f>
        <v>HRM</v>
      </c>
      <c r="F55" s="1">
        <f>VLOOKUP($B55,'LISTA STARTOWA'!$A:$F,2,0)</f>
        <v>2</v>
      </c>
      <c r="G55" s="5">
        <f>VLOOKUP($B55,'LISTA STARTOWA'!$A:$F,3,0)</f>
        <v>2.1431818181818181</v>
      </c>
      <c r="H55">
        <f>IF(RIGHT(C55,1)="A",1,0)</f>
        <v>1</v>
      </c>
    </row>
    <row r="56" spans="1:8" x14ac:dyDescent="0.25">
      <c r="A56" s="1">
        <v>55</v>
      </c>
      <c r="B56" s="1">
        <v>63</v>
      </c>
      <c r="C56" s="1" t="str">
        <f>VLOOKUP($B56,'LISTA STARTOWA'!$A:$F,4,0)</f>
        <v>GRZEGORZ</v>
      </c>
      <c r="D56" s="1" t="str">
        <f>VLOOKUP($B56,'LISTA STARTOWA'!$A:$F,5,0)</f>
        <v>PYSZ</v>
      </c>
      <c r="E56" s="1" t="str">
        <f>MID(VLOOKUP($B56,'LISTA STARTOWA'!$A:$F,6,0),1,3)</f>
        <v>HRM</v>
      </c>
      <c r="F56" s="1">
        <f>VLOOKUP($B56,'LISTA STARTOWA'!$A:$F,2,0)</f>
        <v>2</v>
      </c>
      <c r="G56" s="5">
        <f>VLOOKUP($B56,'LISTA STARTOWA'!$A:$F,3,0)</f>
        <v>1.8837285902503293</v>
      </c>
      <c r="H56">
        <f>IF(RIGHT(C56,1)="A",1,0)</f>
        <v>0</v>
      </c>
    </row>
    <row r="57" spans="1:8" x14ac:dyDescent="0.25">
      <c r="A57" s="1">
        <v>56</v>
      </c>
      <c r="B57" s="1">
        <v>70</v>
      </c>
      <c r="C57" s="1" t="str">
        <f>VLOOKUP($B57,'LISTA STARTOWA'!$A:$F,4,0)</f>
        <v>SABINA</v>
      </c>
      <c r="D57" s="1" t="str">
        <f>VLOOKUP($B57,'LISTA STARTOWA'!$A:$F,5,0)</f>
        <v>BARTECKA</v>
      </c>
      <c r="E57" s="1" t="str">
        <f>MID(VLOOKUP($B57,'LISTA STARTOWA'!$A:$F,6,0),1,3)</f>
        <v>HRM</v>
      </c>
      <c r="F57" s="1">
        <f>VLOOKUP($B57,'LISTA STARTOWA'!$A:$F,2,0)</f>
        <v>2</v>
      </c>
      <c r="G57" s="5">
        <f>VLOOKUP($B57,'LISTA STARTOWA'!$A:$F,3,0)</f>
        <v>1.8428387650085765</v>
      </c>
      <c r="H57">
        <f>IF(RIGHT(C57,1)="A",1,0)</f>
        <v>1</v>
      </c>
    </row>
    <row r="58" spans="1:8" x14ac:dyDescent="0.25">
      <c r="A58" s="1">
        <v>57</v>
      </c>
      <c r="B58" s="1">
        <v>97</v>
      </c>
      <c r="C58" s="1" t="str">
        <f>VLOOKUP($B58,'LISTA STARTOWA'!$A:$F,4,0)</f>
        <v>MONIKA</v>
      </c>
      <c r="D58" s="1" t="str">
        <f>VLOOKUP($B58,'LISTA STARTOWA'!$A:$F,5,0)</f>
        <v>WŁOSZCZAK</v>
      </c>
      <c r="E58" s="1" t="str">
        <f>MID(VLOOKUP($B58,'LISTA STARTOWA'!$A:$F,6,0),1,3)</f>
        <v>HRM</v>
      </c>
      <c r="F58" s="1">
        <f>VLOOKUP($B58,'LISTA STARTOWA'!$A:$F,2,0)</f>
        <v>2</v>
      </c>
      <c r="G58" s="5">
        <f>VLOOKUP($B58,'LISTA STARTOWA'!$A:$F,3,0)</f>
        <v>1.7697628458498023</v>
      </c>
      <c r="H58">
        <f>IF(RIGHT(C58,1)="A",1,0)</f>
        <v>1</v>
      </c>
    </row>
    <row r="59" spans="1:8" x14ac:dyDescent="0.25">
      <c r="A59" s="1">
        <v>58</v>
      </c>
      <c r="B59" s="1">
        <v>13</v>
      </c>
      <c r="C59" s="1" t="str">
        <f>VLOOKUP($B59,'LISTA STARTOWA'!$A:$F,4,0)</f>
        <v>GRZEGORZ</v>
      </c>
      <c r="D59" s="1" t="str">
        <f>VLOOKUP($B59,'LISTA STARTOWA'!$A:$F,5,0)</f>
        <v>WNUK</v>
      </c>
      <c r="E59" s="1" t="str">
        <f>MID(VLOOKUP($B59,'LISTA STARTOWA'!$A:$F,6,0),1,3)</f>
        <v>ENE</v>
      </c>
      <c r="F59" s="1">
        <f>VLOOKUP($B59,'LISTA STARTOWA'!$A:$F,2,0)</f>
        <v>2</v>
      </c>
      <c r="G59" s="5">
        <f>VLOOKUP($B59,'LISTA STARTOWA'!$A:$F,3,0)</f>
        <v>1.6413237924865831</v>
      </c>
      <c r="H59">
        <f>IF(RIGHT(C59,1)="A",1,0)</f>
        <v>0</v>
      </c>
    </row>
    <row r="60" spans="1:8" x14ac:dyDescent="0.25">
      <c r="A60" s="1">
        <v>59</v>
      </c>
      <c r="B60" s="1">
        <v>64</v>
      </c>
      <c r="C60" s="1" t="str">
        <f>VLOOKUP($B60,'LISTA STARTOWA'!$A:$F,4,0)</f>
        <v>DOROTA</v>
      </c>
      <c r="D60" s="1" t="str">
        <f>VLOOKUP($B60,'LISTA STARTOWA'!$A:$F,5,0)</f>
        <v>WALDON</v>
      </c>
      <c r="E60" s="1" t="str">
        <f>MID(VLOOKUP($B60,'LISTA STARTOWA'!$A:$F,6,0),1,3)</f>
        <v>HRM</v>
      </c>
      <c r="F60" s="1">
        <f>VLOOKUP($B60,'LISTA STARTOWA'!$A:$F,2,0)</f>
        <v>2</v>
      </c>
      <c r="G60" s="5">
        <f>VLOOKUP($B60,'LISTA STARTOWA'!$A:$F,3,0)</f>
        <v>1.5895390070921986</v>
      </c>
      <c r="H60">
        <f>IF(RIGHT(C60,1)="A",1,0)</f>
        <v>1</v>
      </c>
    </row>
    <row r="61" spans="1:8" x14ac:dyDescent="0.25">
      <c r="A61" s="1">
        <v>60</v>
      </c>
      <c r="B61" s="1">
        <v>94</v>
      </c>
      <c r="C61" s="1" t="str">
        <f>VLOOKUP($B61,'LISTA STARTOWA'!$A:$F,4,0)</f>
        <v>MIROSŁAW</v>
      </c>
      <c r="D61" s="1" t="str">
        <f>VLOOKUP($B61,'LISTA STARTOWA'!$A:$F,5,0)</f>
        <v>BIAŁOWĄS</v>
      </c>
      <c r="E61" s="1" t="str">
        <f>MID(VLOOKUP($B61,'LISTA STARTOWA'!$A:$F,6,0),1,3)</f>
        <v>ENE</v>
      </c>
      <c r="F61" s="1">
        <f>VLOOKUP($B61,'LISTA STARTOWA'!$A:$F,2,0)</f>
        <v>2</v>
      </c>
      <c r="G61" s="5">
        <f>VLOOKUP($B61,'LISTA STARTOWA'!$A:$F,3,0)</f>
        <v>1.5625</v>
      </c>
      <c r="H61">
        <f>IF(RIGHT(C61,1)="A",1,0)</f>
        <v>0</v>
      </c>
    </row>
    <row r="62" spans="1:8" x14ac:dyDescent="0.25">
      <c r="A62" s="1">
        <v>61</v>
      </c>
      <c r="B62" s="1">
        <v>100</v>
      </c>
      <c r="C62" s="1" t="str">
        <f>VLOOKUP($B62,'LISTA STARTOWA'!$A:$F,4,0)</f>
        <v>AGNIESZKA</v>
      </c>
      <c r="D62" s="1" t="str">
        <f>VLOOKUP($B62,'LISTA STARTOWA'!$A:$F,5,0)</f>
        <v>KARLIK</v>
      </c>
      <c r="E62" s="1" t="str">
        <f>MID(VLOOKUP($B62,'LISTA STARTOWA'!$A:$F,6,0),1,3)</f>
        <v>LUX</v>
      </c>
      <c r="F62" s="1">
        <f>VLOOKUP($B62,'LISTA STARTOWA'!$A:$F,2,0)</f>
        <v>2</v>
      </c>
      <c r="G62" s="5">
        <f>VLOOKUP($B62,'LISTA STARTOWA'!$A:$F,3,0)</f>
        <v>1.540880503144654</v>
      </c>
      <c r="H62">
        <f>IF(RIGHT(C62,1)="A",1,0)</f>
        <v>1</v>
      </c>
    </row>
    <row r="63" spans="1:8" x14ac:dyDescent="0.25">
      <c r="A63" s="1">
        <v>62</v>
      </c>
      <c r="B63" s="1">
        <v>18</v>
      </c>
      <c r="C63" s="1" t="str">
        <f>VLOOKUP($B63,'LISTA STARTOWA'!$A:$F,4,0)</f>
        <v>IZABELA</v>
      </c>
      <c r="D63" s="1" t="str">
        <f>VLOOKUP($B63,'LISTA STARTOWA'!$A:$F,5,0)</f>
        <v>WEISMAN</v>
      </c>
      <c r="E63" s="1" t="str">
        <f>MID(VLOOKUP($B63,'LISTA STARTOWA'!$A:$F,6,0),1,3)</f>
        <v>HRM</v>
      </c>
      <c r="F63" s="1">
        <f>VLOOKUP($B63,'LISTA STARTOWA'!$A:$F,2,0)</f>
        <v>2</v>
      </c>
      <c r="G63" s="5">
        <f>VLOOKUP($B63,'LISTA STARTOWA'!$A:$F,3,0)</f>
        <v>1.4694594594594594</v>
      </c>
      <c r="H63">
        <f>IF(RIGHT(C63,1)="A",1,0)</f>
        <v>1</v>
      </c>
    </row>
    <row r="64" spans="1:8" x14ac:dyDescent="0.25">
      <c r="A64" s="1">
        <v>63</v>
      </c>
      <c r="B64" s="1">
        <v>109</v>
      </c>
      <c r="C64" s="1" t="str">
        <f>VLOOKUP($B64,'LISTA STARTOWA'!$A:$F,4,0)</f>
        <v>JACEK</v>
      </c>
      <c r="D64" s="1" t="str">
        <f>VLOOKUP($B64,'LISTA STARTOWA'!$A:$F,5,0)</f>
        <v>KAŁUSEK</v>
      </c>
      <c r="E64" s="1" t="str">
        <f>MID(VLOOKUP($B64,'LISTA STARTOWA'!$A:$F,6,0),1,3)</f>
        <v>LUX</v>
      </c>
      <c r="F64" s="1">
        <f>VLOOKUP($B64,'LISTA STARTOWA'!$A:$F,2,0)</f>
        <v>2</v>
      </c>
      <c r="G64" s="5">
        <f>VLOOKUP($B64,'LISTA STARTOWA'!$A:$F,3,0)</f>
        <v>1.4645308924485128</v>
      </c>
      <c r="H64">
        <f>IF(RIGHT(C64,1)="A",1,0)</f>
        <v>0</v>
      </c>
    </row>
    <row r="65" spans="1:8" x14ac:dyDescent="0.25">
      <c r="A65" s="1">
        <v>64</v>
      </c>
      <c r="B65" s="1">
        <v>31</v>
      </c>
      <c r="C65" s="1" t="str">
        <f>VLOOKUP($B65,'LISTA STARTOWA'!$A:$F,4,0)</f>
        <v>PATRYCJA</v>
      </c>
      <c r="D65" s="1" t="str">
        <f>VLOOKUP($B65,'LISTA STARTOWA'!$A:$F,5,0)</f>
        <v>GRABARCZYK</v>
      </c>
      <c r="E65" s="1" t="str">
        <f>MID(VLOOKUP($B65,'LISTA STARTOWA'!$A:$F,6,0),1,3)</f>
        <v>LUX</v>
      </c>
      <c r="F65" s="1">
        <f>VLOOKUP($B65,'LISTA STARTOWA'!$A:$F,2,0)</f>
        <v>2</v>
      </c>
      <c r="G65" s="5">
        <f>VLOOKUP($B65,'LISTA STARTOWA'!$A:$F,3,0)</f>
        <v>1.4528347996089932</v>
      </c>
      <c r="H65">
        <f>IF(RIGHT(C65,1)="A",1,0)</f>
        <v>1</v>
      </c>
    </row>
    <row r="66" spans="1:8" x14ac:dyDescent="0.25">
      <c r="A66" s="1">
        <v>65</v>
      </c>
      <c r="B66" s="1">
        <v>7</v>
      </c>
      <c r="C66" s="1" t="str">
        <f>VLOOKUP($B66,'LISTA STARTOWA'!$A:$F,4,0)</f>
        <v>KRZYSZTOF</v>
      </c>
      <c r="D66" s="1" t="str">
        <f>VLOOKUP($B66,'LISTA STARTOWA'!$A:$F,5,0)</f>
        <v>PISS</v>
      </c>
      <c r="E66" s="1" t="str">
        <f>MID(VLOOKUP($B66,'LISTA STARTOWA'!$A:$F,6,0),1,3)</f>
        <v>PĘD</v>
      </c>
      <c r="F66" s="1">
        <f>VLOOKUP($B66,'LISTA STARTOWA'!$A:$F,2,0)</f>
        <v>2</v>
      </c>
      <c r="G66" s="5">
        <f>VLOOKUP($B66,'LISTA STARTOWA'!$A:$F,3,0)</f>
        <v>1.4364224137931034</v>
      </c>
      <c r="H66">
        <f>IF(RIGHT(C66,1)="A",1,0)</f>
        <v>0</v>
      </c>
    </row>
    <row r="67" spans="1:8" x14ac:dyDescent="0.25">
      <c r="A67" s="1">
        <v>66</v>
      </c>
      <c r="B67" s="1">
        <v>8</v>
      </c>
      <c r="C67" s="1" t="str">
        <f>VLOOKUP($B67,'LISTA STARTOWA'!$A:$F,4,0)</f>
        <v>URSZULA</v>
      </c>
      <c r="D67" s="1" t="str">
        <f>VLOOKUP($B67,'LISTA STARTOWA'!$A:$F,5,0)</f>
        <v>MENŻYK</v>
      </c>
      <c r="E67" s="1" t="str">
        <f>MID(VLOOKUP($B67,'LISTA STARTOWA'!$A:$F,6,0),1,3)</f>
        <v>LUX</v>
      </c>
      <c r="F67" s="1">
        <f>VLOOKUP($B67,'LISTA STARTOWA'!$A:$F,2,0)</f>
        <v>2</v>
      </c>
      <c r="G67" s="5">
        <f>VLOOKUP($B67,'LISTA STARTOWA'!$A:$F,3,0)</f>
        <v>1.377332089552239</v>
      </c>
      <c r="H67">
        <f>IF(RIGHT(C67,1)="A",1,0)</f>
        <v>1</v>
      </c>
    </row>
    <row r="68" spans="1:8" x14ac:dyDescent="0.25">
      <c r="A68" s="1">
        <v>67</v>
      </c>
      <c r="B68" s="1">
        <v>30</v>
      </c>
      <c r="C68" s="1" t="str">
        <f>VLOOKUP($B68,'LISTA STARTOWA'!$A:$F,4,0)</f>
        <v>BARBARA</v>
      </c>
      <c r="D68" s="1" t="str">
        <f>VLOOKUP($B68,'LISTA STARTOWA'!$A:$F,5,0)</f>
        <v>PUCHAŁA</v>
      </c>
      <c r="E68" s="1" t="str">
        <f>MID(VLOOKUP($B68,'LISTA STARTOWA'!$A:$F,6,0),1,3)</f>
        <v>ENE</v>
      </c>
      <c r="F68" s="1">
        <f>VLOOKUP($B68,'LISTA STARTOWA'!$A:$F,2,0)</f>
        <v>2</v>
      </c>
      <c r="G68" s="5">
        <f>VLOOKUP($B68,'LISTA STARTOWA'!$A:$F,3,0)</f>
        <v>1.3444444444444446</v>
      </c>
      <c r="H68">
        <f>IF(RIGHT(C68,1)="A",1,0)</f>
        <v>1</v>
      </c>
    </row>
    <row r="69" spans="1:8" x14ac:dyDescent="0.25">
      <c r="A69" s="1">
        <v>68</v>
      </c>
      <c r="B69" s="1">
        <v>75</v>
      </c>
      <c r="C69" s="1" t="str">
        <f>VLOOKUP($B69,'LISTA STARTOWA'!$A:$F,4,0)</f>
        <v>ROMAN</v>
      </c>
      <c r="D69" s="1" t="str">
        <f>VLOOKUP($B69,'LISTA STARTOWA'!$A:$F,5,0)</f>
        <v>OSTROWSKI</v>
      </c>
      <c r="E69" s="1" t="str">
        <f>MID(VLOOKUP($B69,'LISTA STARTOWA'!$A:$F,6,0),1,3)</f>
        <v>PĘD</v>
      </c>
      <c r="F69" s="1">
        <f>VLOOKUP($B69,'LISTA STARTOWA'!$A:$F,2,0)</f>
        <v>2</v>
      </c>
      <c r="G69" s="5">
        <f>VLOOKUP($B69,'LISTA STARTOWA'!$A:$F,3,0)</f>
        <v>1.3068181818181817</v>
      </c>
      <c r="H69">
        <f>IF(RIGHT(C69,1)="A",1,0)</f>
        <v>0</v>
      </c>
    </row>
    <row r="70" spans="1:8" x14ac:dyDescent="0.25">
      <c r="A70" s="1">
        <v>69</v>
      </c>
      <c r="B70" s="1">
        <v>60</v>
      </c>
      <c r="C70" s="1" t="str">
        <f>VLOOKUP($B70,'LISTA STARTOWA'!$A:$F,4,0)</f>
        <v>JAROSŁAW</v>
      </c>
      <c r="D70" s="1" t="str">
        <f>VLOOKUP($B70,'LISTA STARTOWA'!$A:$F,5,0)</f>
        <v>STABLA</v>
      </c>
      <c r="E70" s="1" t="str">
        <f>MID(VLOOKUP($B70,'LISTA STARTOWA'!$A:$F,6,0),1,3)</f>
        <v>LUX</v>
      </c>
      <c r="F70" s="1">
        <f>VLOOKUP($B70,'LISTA STARTOWA'!$A:$F,2,0)</f>
        <v>2</v>
      </c>
      <c r="G70" s="5">
        <f>VLOOKUP($B70,'LISTA STARTOWA'!$A:$F,3,0)</f>
        <v>1.3064102564102562</v>
      </c>
      <c r="H70">
        <f>IF(RIGHT(C70,1)="A",1,0)</f>
        <v>0</v>
      </c>
    </row>
    <row r="71" spans="1:8" x14ac:dyDescent="0.25">
      <c r="A71" s="1">
        <v>70</v>
      </c>
      <c r="B71" s="1">
        <v>103</v>
      </c>
      <c r="C71" s="1" t="str">
        <f>VLOOKUP($B71,'LISTA STARTOWA'!$A:$F,4,0)</f>
        <v>RADEK</v>
      </c>
      <c r="D71" s="1" t="str">
        <f>VLOOKUP($B71,'LISTA STARTOWA'!$A:$F,5,0)</f>
        <v>PABIJAN</v>
      </c>
      <c r="E71" s="1" t="str">
        <f>MID(VLOOKUP($B71,'LISTA STARTOWA'!$A:$F,6,0),1,3)</f>
        <v>HRM</v>
      </c>
      <c r="F71" s="1">
        <f>VLOOKUP($B71,'LISTA STARTOWA'!$A:$F,2,0)</f>
        <v>2</v>
      </c>
      <c r="G71" s="5">
        <f>VLOOKUP($B71,'LISTA STARTOWA'!$A:$F,3,0)</f>
        <v>1.1693548387096775</v>
      </c>
      <c r="H71">
        <f>IF(RIGHT(C71,1)="A",1,0)</f>
        <v>0</v>
      </c>
    </row>
    <row r="72" spans="1:8" x14ac:dyDescent="0.25">
      <c r="A72" s="1">
        <v>71</v>
      </c>
      <c r="B72" s="1">
        <v>50</v>
      </c>
      <c r="C72" s="1" t="str">
        <f>VLOOKUP($B72,'LISTA STARTOWA'!$A:$F,4,0)</f>
        <v>JOANNA</v>
      </c>
      <c r="D72" s="1" t="str">
        <f>VLOOKUP($B72,'LISTA STARTOWA'!$A:$F,5,0)</f>
        <v>KAPSZEWICZ</v>
      </c>
      <c r="E72" s="1" t="str">
        <f>MID(VLOOKUP($B72,'LISTA STARTOWA'!$A:$F,6,0),1,3)</f>
        <v>LUX</v>
      </c>
      <c r="F72" s="1">
        <f>VLOOKUP($B72,'LISTA STARTOWA'!$A:$F,2,0)</f>
        <v>2</v>
      </c>
      <c r="G72" s="5">
        <f>VLOOKUP($B72,'LISTA STARTOWA'!$A:$F,3,0)</f>
        <v>1.1684587813620073</v>
      </c>
      <c r="H72">
        <f>IF(RIGHT(C72,1)="A",1,0)</f>
        <v>1</v>
      </c>
    </row>
    <row r="73" spans="1:8" x14ac:dyDescent="0.25">
      <c r="A73" s="1">
        <v>72</v>
      </c>
      <c r="B73" s="1">
        <v>84</v>
      </c>
      <c r="C73" s="1" t="str">
        <f>VLOOKUP($B73,'LISTA STARTOWA'!$A:$F,4,0)</f>
        <v>MAREK</v>
      </c>
      <c r="D73" s="1" t="str">
        <f>VLOOKUP($B73,'LISTA STARTOWA'!$A:$F,5,0)</f>
        <v>POWIECKA</v>
      </c>
      <c r="E73" s="1" t="str">
        <f>MID(VLOOKUP($B73,'LISTA STARTOWA'!$A:$F,6,0),1,3)</f>
        <v>ENE</v>
      </c>
      <c r="F73" s="1">
        <f>VLOOKUP($B73,'LISTA STARTOWA'!$A:$F,2,0)</f>
        <v>2</v>
      </c>
      <c r="G73" s="5">
        <f>VLOOKUP($B73,'LISTA STARTOWA'!$A:$F,3,0)</f>
        <v>1.1576086956521738</v>
      </c>
      <c r="H73">
        <f>IF(RIGHT(C73,1)="A",1,0)</f>
        <v>0</v>
      </c>
    </row>
    <row r="74" spans="1:8" x14ac:dyDescent="0.25">
      <c r="A74" s="1">
        <v>73</v>
      </c>
      <c r="B74" s="1">
        <v>108</v>
      </c>
      <c r="C74" s="1" t="str">
        <f>VLOOKUP($B74,'LISTA STARTOWA'!$A:$F,4,0)</f>
        <v>MAŁGORZATA</v>
      </c>
      <c r="D74" s="1" t="str">
        <f>VLOOKUP($B74,'LISTA STARTOWA'!$A:$F,5,0)</f>
        <v>TOMAN</v>
      </c>
      <c r="E74" s="1" t="str">
        <f>MID(VLOOKUP($B74,'LISTA STARTOWA'!$A:$F,6,0),1,3)</f>
        <v>LUX</v>
      </c>
      <c r="F74" s="1">
        <f>VLOOKUP($B74,'LISTA STARTOWA'!$A:$F,2,0)</f>
        <v>2</v>
      </c>
      <c r="G74" s="5">
        <f>VLOOKUP($B74,'LISTA STARTOWA'!$A:$F,3,0)</f>
        <v>1.0764705882352943</v>
      </c>
      <c r="H74">
        <f>IF(RIGHT(C74,1)="A",1,0)</f>
        <v>1</v>
      </c>
    </row>
    <row r="75" spans="1:8" x14ac:dyDescent="0.25">
      <c r="A75" s="1">
        <v>74</v>
      </c>
      <c r="B75" s="1">
        <v>114</v>
      </c>
      <c r="C75" s="1" t="str">
        <f>VLOOKUP($B75,'LISTA STARTOWA'!$A:$F,4,0)</f>
        <v>JACEK</v>
      </c>
      <c r="D75" s="1" t="str">
        <f>VLOOKUP($B75,'LISTA STARTOWA'!$A:$F,5,0)</f>
        <v>SKOWROŃSKI</v>
      </c>
      <c r="E75" s="1" t="str">
        <f>MID(VLOOKUP($B75,'LISTA STARTOWA'!$A:$F,6,0),1,3)</f>
        <v>LUX</v>
      </c>
      <c r="F75" s="1">
        <f>VLOOKUP($B75,'LISTA STARTOWA'!$A:$F,2,0)</f>
        <v>2</v>
      </c>
      <c r="G75" s="5">
        <f>VLOOKUP($B75,'LISTA STARTOWA'!$A:$F,3,0)</f>
        <v>1.0479938701588187</v>
      </c>
      <c r="H75">
        <f>IF(RIGHT(C75,1)="A",1,0)</f>
        <v>0</v>
      </c>
    </row>
    <row r="76" spans="1:8" x14ac:dyDescent="0.25">
      <c r="A76" s="1">
        <v>75</v>
      </c>
      <c r="B76" s="1">
        <v>115</v>
      </c>
      <c r="C76" s="1" t="str">
        <f>VLOOKUP($B76,'LISTA STARTOWA'!$A:$F,4,0)</f>
        <v>PAWEŁ</v>
      </c>
      <c r="D76" s="1" t="str">
        <f>VLOOKUP($B76,'LISTA STARTOWA'!$A:$F,5,0)</f>
        <v>KASZYCA</v>
      </c>
      <c r="E76" s="1" t="str">
        <f>MID(VLOOKUP($B76,'LISTA STARTOWA'!$A:$F,6,0),1,3)</f>
        <v>ENE</v>
      </c>
      <c r="F76" s="1">
        <f>VLOOKUP($B76,'LISTA STARTOWA'!$A:$F,2,0)</f>
        <v>1</v>
      </c>
      <c r="G76" s="5">
        <f>VLOOKUP($B76,'LISTA STARTOWA'!$A:$F,3,0)</f>
        <v>104.99999999999999</v>
      </c>
      <c r="H76">
        <f>IF(RIGHT(C76,1)="A",1,0)</f>
        <v>0</v>
      </c>
    </row>
    <row r="77" spans="1:8" x14ac:dyDescent="0.25">
      <c r="A77" s="1">
        <v>76</v>
      </c>
      <c r="B77" s="1">
        <v>116</v>
      </c>
      <c r="C77" s="1" t="str">
        <f>VLOOKUP($B77,'LISTA STARTOWA'!$A:$F,4,0)</f>
        <v>KRZYSZTOF</v>
      </c>
      <c r="D77" s="1" t="str">
        <f>VLOOKUP($B77,'LISTA STARTOWA'!$A:$F,5,0)</f>
        <v>LESIK</v>
      </c>
      <c r="E77" s="1" t="str">
        <f>MID(VLOOKUP($B77,'LISTA STARTOWA'!$A:$F,6,0),1,3)</f>
        <v>FOR</v>
      </c>
      <c r="F77" s="1">
        <f>VLOOKUP($B77,'LISTA STARTOWA'!$A:$F,2,0)</f>
        <v>1</v>
      </c>
      <c r="G77" s="5">
        <f>VLOOKUP($B77,'LISTA STARTOWA'!$A:$F,3,0)</f>
        <v>21</v>
      </c>
      <c r="H77">
        <f>IF(RIGHT(C77,1)="A",1,0)</f>
        <v>0</v>
      </c>
    </row>
    <row r="78" spans="1:8" x14ac:dyDescent="0.25">
      <c r="A78" s="1">
        <v>77</v>
      </c>
      <c r="B78" s="1">
        <v>117</v>
      </c>
      <c r="C78" s="1" t="str">
        <f>VLOOKUP($B78,'LISTA STARTOWA'!$A:$F,4,0)</f>
        <v>ADAM</v>
      </c>
      <c r="D78" s="1" t="str">
        <f>VLOOKUP($B78,'LISTA STARTOWA'!$A:$F,5,0)</f>
        <v>KOLOSKA</v>
      </c>
      <c r="E78" s="1" t="str">
        <f>MID(VLOOKUP($B78,'LISTA STARTOWA'!$A:$F,6,0),1,3)</f>
        <v>FOR</v>
      </c>
      <c r="F78" s="1">
        <f>VLOOKUP($B78,'LISTA STARTOWA'!$A:$F,2,0)</f>
        <v>1</v>
      </c>
      <c r="G78" s="5">
        <f>VLOOKUP($B78,'LISTA STARTOWA'!$A:$F,3,0)</f>
        <v>17.5</v>
      </c>
      <c r="H78">
        <f>IF(RIGHT(C78,1)="A",1,0)</f>
        <v>0</v>
      </c>
    </row>
    <row r="79" spans="1:8" x14ac:dyDescent="0.25">
      <c r="A79" s="1">
        <v>78</v>
      </c>
      <c r="B79" s="1">
        <v>118</v>
      </c>
      <c r="C79" s="1" t="str">
        <f>VLOOKUP($B79,'LISTA STARTOWA'!$A:$F,4,0)</f>
        <v>FRANCISZEK</v>
      </c>
      <c r="D79" s="1" t="str">
        <f>VLOOKUP($B79,'LISTA STARTOWA'!$A:$F,5,0)</f>
        <v>WYSZKOŃ</v>
      </c>
      <c r="E79" s="1" t="str">
        <f>MID(VLOOKUP($B79,'LISTA STARTOWA'!$A:$F,6,0),1,3)</f>
        <v>FOR</v>
      </c>
      <c r="F79" s="1">
        <f>VLOOKUP($B79,'LISTA STARTOWA'!$A:$F,2,0)</f>
        <v>1</v>
      </c>
      <c r="G79" s="5">
        <f>VLOOKUP($B79,'LISTA STARTOWA'!$A:$F,3,0)</f>
        <v>13.124999999999998</v>
      </c>
      <c r="H79">
        <f>IF(RIGHT(C79,1)="A",1,0)</f>
        <v>0</v>
      </c>
    </row>
    <row r="80" spans="1:8" x14ac:dyDescent="0.25">
      <c r="A80" s="1">
        <v>79</v>
      </c>
      <c r="B80" s="1">
        <v>119</v>
      </c>
      <c r="C80" s="1" t="str">
        <f>VLOOKUP($B80,'LISTA STARTOWA'!$A:$F,4,0)</f>
        <v>MIROSŁAW</v>
      </c>
      <c r="D80" s="1" t="str">
        <f>VLOOKUP($B80,'LISTA STARTOWA'!$A:$F,5,0)</f>
        <v>GERLICH</v>
      </c>
      <c r="E80" s="1" t="str">
        <f>MID(VLOOKUP($B80,'LISTA STARTOWA'!$A:$F,6,0),1,3)</f>
        <v>FOR</v>
      </c>
      <c r="F80" s="1">
        <f>VLOOKUP($B80,'LISTA STARTOWA'!$A:$F,2,0)</f>
        <v>1</v>
      </c>
      <c r="G80" s="5">
        <f>VLOOKUP($B80,'LISTA STARTOWA'!$A:$F,3,0)</f>
        <v>10.5</v>
      </c>
      <c r="H80">
        <f>IF(RIGHT(C80,1)="A",1,0)</f>
        <v>0</v>
      </c>
    </row>
    <row r="81" spans="1:8" x14ac:dyDescent="0.25">
      <c r="A81" s="1">
        <v>80</v>
      </c>
      <c r="B81" s="1">
        <v>120</v>
      </c>
      <c r="C81" s="1" t="str">
        <f>VLOOKUP($B81,'LISTA STARTOWA'!$A:$F,4,0)</f>
        <v>SZYMON</v>
      </c>
      <c r="D81" s="1" t="str">
        <f>VLOOKUP($B81,'LISTA STARTOWA'!$A:$F,5,0)</f>
        <v>JĘCZMIONKA</v>
      </c>
      <c r="E81" s="1" t="str">
        <f>MID(VLOOKUP($B81,'LISTA STARTOWA'!$A:$F,6,0),1,3)</f>
        <v>FOR</v>
      </c>
      <c r="F81" s="1">
        <f>VLOOKUP($B81,'LISTA STARTOWA'!$A:$F,2,0)</f>
        <v>1</v>
      </c>
      <c r="G81" s="5">
        <f>VLOOKUP($B81,'LISTA STARTOWA'!$A:$F,3,0)</f>
        <v>9.545454545454545</v>
      </c>
      <c r="H81">
        <f>IF(RIGHT(C81,1)="A",1,0)</f>
        <v>0</v>
      </c>
    </row>
    <row r="82" spans="1:8" x14ac:dyDescent="0.25">
      <c r="A82" s="1">
        <v>81</v>
      </c>
      <c r="B82" s="1">
        <v>121</v>
      </c>
      <c r="C82" s="1" t="str">
        <f>VLOOKUP($B82,'LISTA STARTOWA'!$A:$F,4,0)</f>
        <v>JACEK</v>
      </c>
      <c r="D82" s="1" t="str">
        <f>VLOOKUP($B82,'LISTA STARTOWA'!$A:$F,5,0)</f>
        <v>WOJACZEK</v>
      </c>
      <c r="E82" s="1" t="str">
        <f>MID(VLOOKUP($B82,'LISTA STARTOWA'!$A:$F,6,0),1,3)</f>
        <v>FOR</v>
      </c>
      <c r="F82" s="1">
        <f>VLOOKUP($B82,'LISTA STARTOWA'!$A:$F,2,0)</f>
        <v>1</v>
      </c>
      <c r="G82" s="5">
        <f>VLOOKUP($B82,'LISTA STARTOWA'!$A:$F,3,0)</f>
        <v>8.75</v>
      </c>
      <c r="H82">
        <f>IF(RIGHT(C82,1)="A",1,0)</f>
        <v>0</v>
      </c>
    </row>
    <row r="83" spans="1:8" x14ac:dyDescent="0.25">
      <c r="A83" s="1">
        <v>82</v>
      </c>
      <c r="B83" s="1">
        <v>122</v>
      </c>
      <c r="C83" s="1" t="str">
        <f>VLOOKUP($B83,'LISTA STARTOWA'!$A:$F,4,0)</f>
        <v>MIROSŁAW</v>
      </c>
      <c r="D83" s="1" t="str">
        <f>VLOOKUP($B83,'LISTA STARTOWA'!$A:$F,5,0)</f>
        <v>KUCZOK</v>
      </c>
      <c r="E83" s="1" t="str">
        <f>MID(VLOOKUP($B83,'LISTA STARTOWA'!$A:$F,6,0),1,3)</f>
        <v>FOR</v>
      </c>
      <c r="F83" s="1">
        <f>VLOOKUP($B83,'LISTA STARTOWA'!$A:$F,2,0)</f>
        <v>1</v>
      </c>
      <c r="G83" s="5">
        <f>VLOOKUP($B83,'LISTA STARTOWA'!$A:$F,3,0)</f>
        <v>8.0769230769230766</v>
      </c>
      <c r="H83">
        <f>IF(RIGHT(C83,1)="A",1,0)</f>
        <v>0</v>
      </c>
    </row>
    <row r="84" spans="1:8" x14ac:dyDescent="0.25">
      <c r="A84" s="1">
        <v>83</v>
      </c>
      <c r="B84" s="1">
        <v>123</v>
      </c>
      <c r="C84" s="1" t="str">
        <f>VLOOKUP($B84,'LISTA STARTOWA'!$A:$F,4,0)</f>
        <v>STANISŁAW</v>
      </c>
      <c r="D84" s="1" t="str">
        <f>VLOOKUP($B84,'LISTA STARTOWA'!$A:$F,5,0)</f>
        <v>KRASKI</v>
      </c>
      <c r="E84" s="1" t="str">
        <f>MID(VLOOKUP($B84,'LISTA STARTOWA'!$A:$F,6,0),1,3)</f>
        <v>FOR</v>
      </c>
      <c r="F84" s="1">
        <f>VLOOKUP($B84,'LISTA STARTOWA'!$A:$F,2,0)</f>
        <v>1</v>
      </c>
      <c r="G84" s="5">
        <f>VLOOKUP($B84,'LISTA STARTOWA'!$A:$F,3,0)</f>
        <v>7</v>
      </c>
      <c r="H84">
        <f>IF(RIGHT(C84,1)="A",1,0)</f>
        <v>0</v>
      </c>
    </row>
    <row r="85" spans="1:8" x14ac:dyDescent="0.25">
      <c r="A85" s="1">
        <v>84</v>
      </c>
      <c r="B85" s="1">
        <v>83</v>
      </c>
      <c r="C85" s="1" t="str">
        <f>VLOOKUP($B85,'LISTA STARTOWA'!$A:$F,4,0)</f>
        <v>DARIUSZ</v>
      </c>
      <c r="D85" s="1" t="str">
        <f>VLOOKUP($B85,'LISTA STARTOWA'!$A:$F,5,0)</f>
        <v>KOSZAŁKA</v>
      </c>
      <c r="E85" s="1" t="str">
        <f>MID(VLOOKUP($B85,'LISTA STARTOWA'!$A:$F,6,0),1,3)</f>
        <v>PĘD</v>
      </c>
      <c r="F85" s="1">
        <f>VLOOKUP($B85,'LISTA STARTOWA'!$A:$F,2,0)</f>
        <v>1</v>
      </c>
      <c r="G85" s="5">
        <f>VLOOKUP($B85,'LISTA STARTOWA'!$A:$F,3,0)</f>
        <v>7</v>
      </c>
      <c r="H85">
        <f>IF(RIGHT(C85,1)="A",1,0)</f>
        <v>0</v>
      </c>
    </row>
    <row r="86" spans="1:8" x14ac:dyDescent="0.25">
      <c r="A86" s="1">
        <v>85</v>
      </c>
      <c r="B86" s="1">
        <v>124</v>
      </c>
      <c r="C86" s="1" t="str">
        <f>VLOOKUP($B86,'LISTA STARTOWA'!$A:$F,4,0)</f>
        <v>MARIUSZ</v>
      </c>
      <c r="D86" s="1" t="str">
        <f>VLOOKUP($B86,'LISTA STARTOWA'!$A:$F,5,0)</f>
        <v>BIELAK</v>
      </c>
      <c r="E86" s="1" t="str">
        <f>MID(VLOOKUP($B86,'LISTA STARTOWA'!$A:$F,6,0),1,3)</f>
        <v>FOR</v>
      </c>
      <c r="F86" s="1">
        <f>VLOOKUP($B86,'LISTA STARTOWA'!$A:$F,2,0)</f>
        <v>1</v>
      </c>
      <c r="G86" s="5">
        <f>VLOOKUP($B86,'LISTA STARTOWA'!$A:$F,3,0)</f>
        <v>5.5263157894736841</v>
      </c>
      <c r="H86">
        <f>IF(RIGHT(C86,1)="A",1,0)</f>
        <v>0</v>
      </c>
    </row>
    <row r="87" spans="1:8" x14ac:dyDescent="0.25">
      <c r="A87" s="1">
        <v>86</v>
      </c>
      <c r="B87" s="1">
        <v>125</v>
      </c>
      <c r="C87" s="1" t="str">
        <f>VLOOKUP($B87,'LISTA STARTOWA'!$A:$F,4,0)</f>
        <v>HENRYK</v>
      </c>
      <c r="D87" s="1" t="str">
        <f>VLOOKUP($B87,'LISTA STARTOWA'!$A:$F,5,0)</f>
        <v>SZKATUŁA</v>
      </c>
      <c r="E87" s="1" t="str">
        <f>MID(VLOOKUP($B87,'LISTA STARTOWA'!$A:$F,6,0),1,3)</f>
        <v>FOR</v>
      </c>
      <c r="F87" s="1">
        <f>VLOOKUP($B87,'LISTA STARTOWA'!$A:$F,2,0)</f>
        <v>1</v>
      </c>
      <c r="G87" s="5">
        <f>VLOOKUP($B87,'LISTA STARTOWA'!$A:$F,3,0)</f>
        <v>4.5652173913043477</v>
      </c>
      <c r="H87">
        <f>IF(RIGHT(C87,1)="A",1,0)</f>
        <v>0</v>
      </c>
    </row>
    <row r="88" spans="1:8" x14ac:dyDescent="0.25">
      <c r="A88" s="1">
        <v>87</v>
      </c>
      <c r="B88" s="1">
        <v>71</v>
      </c>
      <c r="C88" s="1" t="str">
        <f>VLOOKUP($B88,'LISTA STARTOWA'!$A:$F,4,0)</f>
        <v>TOMASZ</v>
      </c>
      <c r="D88" s="1" t="str">
        <f>VLOOKUP($B88,'LISTA STARTOWA'!$A:$F,5,0)</f>
        <v>LEWICKI</v>
      </c>
      <c r="E88" s="1" t="str">
        <f>MID(VLOOKUP($B88,'LISTA STARTOWA'!$A:$F,6,0),1,3)</f>
        <v>PĘD</v>
      </c>
      <c r="F88" s="1">
        <f>VLOOKUP($B88,'LISTA STARTOWA'!$A:$F,2,0)</f>
        <v>1</v>
      </c>
      <c r="G88" s="5">
        <f>VLOOKUP($B88,'LISTA STARTOWA'!$A:$F,3,0)</f>
        <v>4.083333333333333</v>
      </c>
      <c r="H88">
        <f>IF(RIGHT(C88,1)="A",1,0)</f>
        <v>0</v>
      </c>
    </row>
    <row r="89" spans="1:8" x14ac:dyDescent="0.25">
      <c r="A89" s="1">
        <v>88</v>
      </c>
      <c r="B89" s="1">
        <v>126</v>
      </c>
      <c r="C89" s="1" t="str">
        <f>VLOOKUP($B89,'LISTA STARTOWA'!$A:$F,4,0)</f>
        <v>PAWEŁ</v>
      </c>
      <c r="D89" s="1" t="str">
        <f>VLOOKUP($B89,'LISTA STARTOWA'!$A:$F,5,0)</f>
        <v>DZIĘGIELOWSKI</v>
      </c>
      <c r="E89" s="1" t="str">
        <f>MID(VLOOKUP($B89,'LISTA STARTOWA'!$A:$F,6,0),1,3)</f>
        <v>FOR</v>
      </c>
      <c r="F89" s="1">
        <f>VLOOKUP($B89,'LISTA STARTOWA'!$A:$F,2,0)</f>
        <v>1</v>
      </c>
      <c r="G89" s="5">
        <f>VLOOKUP($B89,'LISTA STARTOWA'!$A:$F,3,0)</f>
        <v>4.0384615384615383</v>
      </c>
      <c r="H89">
        <f>IF(RIGHT(C89,1)="A",1,0)</f>
        <v>0</v>
      </c>
    </row>
    <row r="90" spans="1:8" x14ac:dyDescent="0.25">
      <c r="A90" s="1">
        <v>89</v>
      </c>
      <c r="B90" s="1">
        <v>87</v>
      </c>
      <c r="C90" s="1" t="str">
        <f>VLOOKUP($B90,'LISTA STARTOWA'!$A:$F,4,0)</f>
        <v>TOMASZ</v>
      </c>
      <c r="D90" s="1" t="str">
        <f>VLOOKUP($B90,'LISTA STARTOWA'!$A:$F,5,0)</f>
        <v>WIŚNIEWSKI</v>
      </c>
      <c r="E90" s="1" t="str">
        <f>MID(VLOOKUP($B90,'LISTA STARTOWA'!$A:$F,6,0),1,3)</f>
        <v>ENE</v>
      </c>
      <c r="F90" s="1">
        <f>VLOOKUP($B90,'LISTA STARTOWA'!$A:$F,2,0)</f>
        <v>1</v>
      </c>
      <c r="G90" s="5">
        <f>VLOOKUP($B90,'LISTA STARTOWA'!$A:$F,3,0)</f>
        <v>3.9473684210526314</v>
      </c>
      <c r="H90">
        <f>IF(RIGHT(C90,1)="A",1,0)</f>
        <v>0</v>
      </c>
    </row>
    <row r="91" spans="1:8" x14ac:dyDescent="0.25">
      <c r="A91" s="1">
        <v>90</v>
      </c>
      <c r="B91" s="1">
        <v>76</v>
      </c>
      <c r="C91" s="1" t="str">
        <f>VLOOKUP($B91,'LISTA STARTOWA'!$A:$F,4,0)</f>
        <v>ŁUKASZ</v>
      </c>
      <c r="D91" s="1" t="str">
        <f>VLOOKUP($B91,'LISTA STARTOWA'!$A:$F,5,0)</f>
        <v>CICHOCKI</v>
      </c>
      <c r="E91" s="1" t="str">
        <f>MID(VLOOKUP($B91,'LISTA STARTOWA'!$A:$F,6,0),1,3)</f>
        <v>LUX</v>
      </c>
      <c r="F91" s="1">
        <f>VLOOKUP($B91,'LISTA STARTOWA'!$A:$F,2,0)</f>
        <v>1</v>
      </c>
      <c r="G91" s="5">
        <f>VLOOKUP($B91,'LISTA STARTOWA'!$A:$F,3,0)</f>
        <v>3.6206896551724137</v>
      </c>
      <c r="H91">
        <f>IF(RIGHT(C91,1)="A",1,0)</f>
        <v>0</v>
      </c>
    </row>
    <row r="92" spans="1:8" x14ac:dyDescent="0.25">
      <c r="A92" s="1">
        <v>91</v>
      </c>
      <c r="B92" s="1">
        <v>127</v>
      </c>
      <c r="C92" s="1" t="str">
        <f>VLOOKUP($B92,'LISTA STARTOWA'!$A:$F,4,0)</f>
        <v>IWONA</v>
      </c>
      <c r="D92" s="1" t="str">
        <f>VLOOKUP($B92,'LISTA STARTOWA'!$A:$F,5,0)</f>
        <v>KRUPA</v>
      </c>
      <c r="E92" s="1" t="str">
        <f>MID(VLOOKUP($B92,'LISTA STARTOWA'!$A:$F,6,0),1,3)</f>
        <v>HRM</v>
      </c>
      <c r="F92" s="1">
        <f>VLOOKUP($B92,'LISTA STARTOWA'!$A:$F,2,0)</f>
        <v>1</v>
      </c>
      <c r="G92" s="5">
        <f>VLOOKUP($B92,'LISTA STARTOWA'!$A:$F,3,0)</f>
        <v>3.5</v>
      </c>
      <c r="H92">
        <f>IF(RIGHT(C92,1)="A",1,0)</f>
        <v>1</v>
      </c>
    </row>
    <row r="93" spans="1:8" x14ac:dyDescent="0.25">
      <c r="A93" s="1">
        <v>92</v>
      </c>
      <c r="B93" s="1">
        <v>78</v>
      </c>
      <c r="C93" s="1" t="str">
        <f>VLOOKUP($B93,'LISTA STARTOWA'!$A:$F,4,0)</f>
        <v>ARTUR</v>
      </c>
      <c r="D93" s="1" t="str">
        <f>VLOOKUP($B93,'LISTA STARTOWA'!$A:$F,5,0)</f>
        <v>PIECHA</v>
      </c>
      <c r="E93" s="1" t="str">
        <f>MID(VLOOKUP($B93,'LISTA STARTOWA'!$A:$F,6,0),1,3)</f>
        <v>ENE</v>
      </c>
      <c r="F93" s="1">
        <f>VLOOKUP($B93,'LISTA STARTOWA'!$A:$F,2,0)</f>
        <v>1</v>
      </c>
      <c r="G93" s="5">
        <f>VLOOKUP($B93,'LISTA STARTOWA'!$A:$F,3,0)</f>
        <v>3.5</v>
      </c>
      <c r="H93">
        <f>IF(RIGHT(C93,1)="A",1,0)</f>
        <v>0</v>
      </c>
    </row>
    <row r="94" spans="1:8" x14ac:dyDescent="0.25">
      <c r="A94" s="1">
        <v>93</v>
      </c>
      <c r="B94" s="1">
        <v>88</v>
      </c>
      <c r="C94" s="1" t="str">
        <f>VLOOKUP($B94,'LISTA STARTOWA'!$A:$F,4,0)</f>
        <v>KRZYSZTOF</v>
      </c>
      <c r="D94" s="1" t="str">
        <f>VLOOKUP($B94,'LISTA STARTOWA'!$A:$F,5,0)</f>
        <v>PTAK</v>
      </c>
      <c r="E94" s="1" t="str">
        <f>MID(VLOOKUP($B94,'LISTA STARTOWA'!$A:$F,6,0),1,3)</f>
        <v>HRM</v>
      </c>
      <c r="F94" s="1">
        <f>VLOOKUP($B94,'LISTA STARTOWA'!$A:$F,2,0)</f>
        <v>1</v>
      </c>
      <c r="G94" s="5">
        <f>VLOOKUP($B94,'LISTA STARTOWA'!$A:$F,3,0)</f>
        <v>3.4090909090909092</v>
      </c>
      <c r="H94">
        <f>IF(RIGHT(C94,1)="A",1,0)</f>
        <v>0</v>
      </c>
    </row>
    <row r="95" spans="1:8" x14ac:dyDescent="0.25">
      <c r="A95" s="1">
        <v>94</v>
      </c>
      <c r="B95" s="1">
        <v>128</v>
      </c>
      <c r="C95" s="1" t="str">
        <f>VLOOKUP($B95,'LISTA STARTOWA'!$A:$F,4,0)</f>
        <v>BARTŁOMIEJ</v>
      </c>
      <c r="D95" s="1" t="str">
        <f>VLOOKUP($B95,'LISTA STARTOWA'!$A:$F,5,0)</f>
        <v>DUDA</v>
      </c>
      <c r="E95" s="1" t="str">
        <f>MID(VLOOKUP($B95,'LISTA STARTOWA'!$A:$F,6,0),1,3)</f>
        <v>HRM</v>
      </c>
      <c r="F95" s="1">
        <f>VLOOKUP($B95,'LISTA STARTOWA'!$A:$F,2,0)</f>
        <v>1</v>
      </c>
      <c r="G95" s="5">
        <f>VLOOKUP($B95,'LISTA STARTOWA'!$A:$F,3,0)</f>
        <v>3.2812499999999996</v>
      </c>
      <c r="H95">
        <f>IF(RIGHT(C95,1)="A",1,0)</f>
        <v>0</v>
      </c>
    </row>
    <row r="96" spans="1:8" x14ac:dyDescent="0.25">
      <c r="A96" s="1">
        <v>95</v>
      </c>
      <c r="B96" s="1">
        <v>69</v>
      </c>
      <c r="C96" s="1" t="str">
        <f>VLOOKUP($B96,'LISTA STARTOWA'!$A:$F,4,0)</f>
        <v>JAN</v>
      </c>
      <c r="D96" s="1" t="str">
        <f>VLOOKUP($B96,'LISTA STARTOWA'!$A:$F,5,0)</f>
        <v>NOWAK</v>
      </c>
      <c r="E96" s="1" t="str">
        <f>MID(VLOOKUP($B96,'LISTA STARTOWA'!$A:$F,6,0),1,3)</f>
        <v>LUX</v>
      </c>
      <c r="F96" s="1">
        <f>VLOOKUP($B96,'LISTA STARTOWA'!$A:$F,2,0)</f>
        <v>1</v>
      </c>
      <c r="G96" s="5">
        <f>VLOOKUP($B96,'LISTA STARTOWA'!$A:$F,3,0)</f>
        <v>3.2666666666666666</v>
      </c>
      <c r="H96">
        <f>IF(RIGHT(C96,1)="A",1,0)</f>
        <v>0</v>
      </c>
    </row>
    <row r="97" spans="1:8" x14ac:dyDescent="0.25">
      <c r="A97" s="1">
        <v>96</v>
      </c>
      <c r="B97" s="1">
        <v>89</v>
      </c>
      <c r="C97" s="1" t="str">
        <f>VLOOKUP($B97,'LISTA STARTOWA'!$A:$F,4,0)</f>
        <v>TOMASZ</v>
      </c>
      <c r="D97" s="1" t="str">
        <f>VLOOKUP($B97,'LISTA STARTOWA'!$A:$F,5,0)</f>
        <v>TAJAK</v>
      </c>
      <c r="E97" s="1" t="str">
        <f>MID(VLOOKUP($B97,'LISTA STARTOWA'!$A:$F,6,0),1,3)</f>
        <v>HRM</v>
      </c>
      <c r="F97" s="1">
        <f>VLOOKUP($B97,'LISTA STARTOWA'!$A:$F,2,0)</f>
        <v>1</v>
      </c>
      <c r="G97" s="5">
        <f>VLOOKUP($B97,'LISTA STARTOWA'!$A:$F,3,0)</f>
        <v>3.2608695652173916</v>
      </c>
      <c r="H97">
        <f>IF(RIGHT(C97,1)="A",1,0)</f>
        <v>0</v>
      </c>
    </row>
    <row r="98" spans="1:8" x14ac:dyDescent="0.25">
      <c r="A98" s="1">
        <v>97</v>
      </c>
      <c r="B98" s="1">
        <v>129</v>
      </c>
      <c r="C98" s="1" t="str">
        <f>VLOOKUP($B98,'LISTA STARTOWA'!$A:$F,4,0)</f>
        <v>ROBERT</v>
      </c>
      <c r="D98" s="1" t="str">
        <f>VLOOKUP($B98,'LISTA STARTOWA'!$A:$F,5,0)</f>
        <v>ZASTAWA</v>
      </c>
      <c r="E98" s="1" t="str">
        <f>MID(VLOOKUP($B98,'LISTA STARTOWA'!$A:$F,6,0),1,3)</f>
        <v>FOR</v>
      </c>
      <c r="F98" s="1">
        <f>VLOOKUP($B98,'LISTA STARTOWA'!$A:$F,2,0)</f>
        <v>1</v>
      </c>
      <c r="G98" s="5">
        <f>VLOOKUP($B98,'LISTA STARTOWA'!$A:$F,3,0)</f>
        <v>3.1818181818181821</v>
      </c>
      <c r="H98">
        <f>IF(RIGHT(C98,1)="A",1,0)</f>
        <v>0</v>
      </c>
    </row>
    <row r="99" spans="1:8" x14ac:dyDescent="0.25">
      <c r="A99" s="1">
        <v>98</v>
      </c>
      <c r="B99" s="1">
        <v>130</v>
      </c>
      <c r="C99" s="1" t="str">
        <f>VLOOKUP($B99,'LISTA STARTOWA'!$A:$F,4,0)</f>
        <v>KATARZYNA</v>
      </c>
      <c r="D99" s="1" t="str">
        <f>VLOOKUP($B99,'LISTA STARTOWA'!$A:$F,5,0)</f>
        <v>BIENIOSZEK</v>
      </c>
      <c r="E99" s="1" t="str">
        <f>MID(VLOOKUP($B99,'LISTA STARTOWA'!$A:$F,6,0),1,3)</f>
        <v>HRM</v>
      </c>
      <c r="F99" s="1">
        <f>VLOOKUP($B99,'LISTA STARTOWA'!$A:$F,2,0)</f>
        <v>1</v>
      </c>
      <c r="G99" s="5">
        <f>VLOOKUP($B99,'LISTA STARTOWA'!$A:$F,3,0)</f>
        <v>3</v>
      </c>
      <c r="H99">
        <f>IF(RIGHT(C99,1)="A",1,0)</f>
        <v>1</v>
      </c>
    </row>
    <row r="100" spans="1:8" x14ac:dyDescent="0.25">
      <c r="A100" s="1">
        <v>99</v>
      </c>
      <c r="B100" s="1">
        <v>131</v>
      </c>
      <c r="C100" s="1" t="str">
        <f>VLOOKUP($B100,'LISTA STARTOWA'!$A:$F,4,0)</f>
        <v>BARTOSZ</v>
      </c>
      <c r="D100" s="1" t="str">
        <f>VLOOKUP($B100,'LISTA STARTOWA'!$A:$F,5,0)</f>
        <v>SMOŁKA</v>
      </c>
      <c r="E100" s="1" t="str">
        <f>MID(VLOOKUP($B100,'LISTA STARTOWA'!$A:$F,6,0),1,3)</f>
        <v>HRM</v>
      </c>
      <c r="F100" s="1">
        <f>VLOOKUP($B100,'LISTA STARTOWA'!$A:$F,2,0)</f>
        <v>1</v>
      </c>
      <c r="G100" s="5">
        <f>VLOOKUP($B100,'LISTA STARTOWA'!$A:$F,3,0)</f>
        <v>2.9166666666666665</v>
      </c>
      <c r="H100">
        <f>IF(RIGHT(C100,1)="A",1,0)</f>
        <v>0</v>
      </c>
    </row>
    <row r="101" spans="1:8" x14ac:dyDescent="0.25">
      <c r="A101" s="1">
        <v>100</v>
      </c>
      <c r="B101" s="1">
        <v>132</v>
      </c>
      <c r="C101" s="1" t="str">
        <f>VLOOKUP($B101,'LISTA STARTOWA'!$A:$F,4,0)</f>
        <v>ADAM</v>
      </c>
      <c r="D101" s="1" t="str">
        <f>VLOOKUP($B101,'LISTA STARTOWA'!$A:$F,5,0)</f>
        <v>MARSZAŁKOWSKI</v>
      </c>
      <c r="E101" s="1" t="str">
        <f>MID(VLOOKUP($B101,'LISTA STARTOWA'!$A:$F,6,0),1,3)</f>
        <v>FOR</v>
      </c>
      <c r="F101" s="1">
        <f>VLOOKUP($B101,'LISTA STARTOWA'!$A:$F,2,0)</f>
        <v>1</v>
      </c>
      <c r="G101" s="5">
        <f>VLOOKUP($B101,'LISTA STARTOWA'!$A:$F,3,0)</f>
        <v>2.8378378378378377</v>
      </c>
      <c r="H101">
        <f>IF(RIGHT(C101,1)="A",1,0)</f>
        <v>0</v>
      </c>
    </row>
    <row r="102" spans="1:8" x14ac:dyDescent="0.25">
      <c r="A102" s="1">
        <v>101</v>
      </c>
      <c r="B102" s="1">
        <v>133</v>
      </c>
      <c r="C102" s="1" t="str">
        <f>VLOOKUP($B102,'LISTA STARTOWA'!$A:$F,4,0)</f>
        <v>MICHAŁ</v>
      </c>
      <c r="D102" s="1" t="str">
        <f>VLOOKUP($B102,'LISTA STARTOWA'!$A:$F,5,0)</f>
        <v>KAJZEREK</v>
      </c>
      <c r="E102" s="1" t="str">
        <f>MID(VLOOKUP($B102,'LISTA STARTOWA'!$A:$F,6,0),1,3)</f>
        <v>FOR</v>
      </c>
      <c r="F102" s="1">
        <f>VLOOKUP($B102,'LISTA STARTOWA'!$A:$F,2,0)</f>
        <v>1</v>
      </c>
      <c r="G102" s="5">
        <f>VLOOKUP($B102,'LISTA STARTOWA'!$A:$F,3,0)</f>
        <v>2.763157894736842</v>
      </c>
      <c r="H102">
        <f>IF(RIGHT(C102,1)="A",1,0)</f>
        <v>0</v>
      </c>
    </row>
    <row r="103" spans="1:8" x14ac:dyDescent="0.25">
      <c r="A103" s="1">
        <v>102</v>
      </c>
      <c r="B103" s="1">
        <v>14</v>
      </c>
      <c r="C103" s="1" t="str">
        <f>VLOOKUP($B103,'LISTA STARTOWA'!$A:$F,4,0)</f>
        <v>KRZYSZTOF</v>
      </c>
      <c r="D103" s="1" t="str">
        <f>VLOOKUP($B103,'LISTA STARTOWA'!$A:$F,5,0)</f>
        <v>PILISZEK</v>
      </c>
      <c r="E103" s="1" t="str">
        <f>MID(VLOOKUP($B103,'LISTA STARTOWA'!$A:$F,6,0),1,3)</f>
        <v>LUX</v>
      </c>
      <c r="F103" s="1">
        <f>VLOOKUP($B103,'LISTA STARTOWA'!$A:$F,2,0)</f>
        <v>1</v>
      </c>
      <c r="G103" s="5">
        <f>VLOOKUP($B103,'LISTA STARTOWA'!$A:$F,3,0)</f>
        <v>2.6666666666666665</v>
      </c>
      <c r="H103">
        <f>IF(RIGHT(C103,1)="A",1,0)</f>
        <v>0</v>
      </c>
    </row>
    <row r="104" spans="1:8" x14ac:dyDescent="0.25">
      <c r="A104" s="1">
        <v>103</v>
      </c>
      <c r="B104" s="1">
        <v>134</v>
      </c>
      <c r="C104" s="1" t="str">
        <f>VLOOKUP($B104,'LISTA STARTOWA'!$A:$F,4,0)</f>
        <v>KRZYSZTOF</v>
      </c>
      <c r="D104" s="1" t="str">
        <f>VLOOKUP($B104,'LISTA STARTOWA'!$A:$F,5,0)</f>
        <v>PAŁKA</v>
      </c>
      <c r="E104" s="1" t="str">
        <f>MID(VLOOKUP($B104,'LISTA STARTOWA'!$A:$F,6,0),1,3)</f>
        <v>HRM</v>
      </c>
      <c r="F104" s="1">
        <f>VLOOKUP($B104,'LISTA STARTOWA'!$A:$F,2,0)</f>
        <v>1</v>
      </c>
      <c r="G104" s="5">
        <f>VLOOKUP($B104,'LISTA STARTOWA'!$A:$F,3,0)</f>
        <v>2.5609756097560976</v>
      </c>
      <c r="H104">
        <f>IF(RIGHT(C104,1)="A",1,0)</f>
        <v>0</v>
      </c>
    </row>
    <row r="105" spans="1:8" x14ac:dyDescent="0.25">
      <c r="A105" s="1">
        <v>104</v>
      </c>
      <c r="B105" s="1">
        <v>91</v>
      </c>
      <c r="C105" s="1" t="str">
        <f>VLOOKUP($B105,'LISTA STARTOWA'!$A:$F,4,0)</f>
        <v>ANDRZEJ</v>
      </c>
      <c r="D105" s="1" t="str">
        <f>VLOOKUP($B105,'LISTA STARTOWA'!$A:$F,5,0)</f>
        <v>PACUŁA</v>
      </c>
      <c r="E105" s="1" t="str">
        <f>MID(VLOOKUP($B105,'LISTA STARTOWA'!$A:$F,6,0),1,3)</f>
        <v>PĘD</v>
      </c>
      <c r="F105" s="1">
        <f>VLOOKUP($B105,'LISTA STARTOWA'!$A:$F,2,0)</f>
        <v>1</v>
      </c>
      <c r="G105" s="5">
        <f>VLOOKUP($B105,'LISTA STARTOWA'!$A:$F,3,0)</f>
        <v>2.4193548387096775</v>
      </c>
      <c r="H105">
        <f>IF(RIGHT(C105,1)="A",1,0)</f>
        <v>0</v>
      </c>
    </row>
    <row r="106" spans="1:8" x14ac:dyDescent="0.25">
      <c r="A106" s="1">
        <v>105</v>
      </c>
      <c r="B106" s="1">
        <v>135</v>
      </c>
      <c r="C106" s="1" t="str">
        <f>VLOOKUP($B106,'LISTA STARTOWA'!$A:$F,4,0)</f>
        <v>PAWEŁ</v>
      </c>
      <c r="D106" s="1" t="str">
        <f>VLOOKUP($B106,'LISTA STARTOWA'!$A:$F,5,0)</f>
        <v>MENCEWICZ</v>
      </c>
      <c r="E106" s="1" t="str">
        <f>MID(VLOOKUP($B106,'LISTA STARTOWA'!$A:$F,6,0),1,3)</f>
        <v>FOR</v>
      </c>
      <c r="F106" s="1">
        <f>VLOOKUP($B106,'LISTA STARTOWA'!$A:$F,2,0)</f>
        <v>1</v>
      </c>
      <c r="G106" s="5">
        <f>VLOOKUP($B106,'LISTA STARTOWA'!$A:$F,3,0)</f>
        <v>2.3333333333333335</v>
      </c>
      <c r="H106">
        <f>IF(RIGHT(C106,1)="A",1,0)</f>
        <v>0</v>
      </c>
    </row>
    <row r="107" spans="1:8" x14ac:dyDescent="0.25">
      <c r="A107" s="1">
        <v>106</v>
      </c>
      <c r="B107" s="1">
        <v>92</v>
      </c>
      <c r="C107" s="1" t="str">
        <f>VLOOKUP($B107,'LISTA STARTOWA'!$A:$F,4,0)</f>
        <v>JACEK</v>
      </c>
      <c r="D107" s="1" t="str">
        <f>VLOOKUP($B107,'LISTA STARTOWA'!$A:$F,5,0)</f>
        <v>OLSZEWSKI</v>
      </c>
      <c r="E107" s="1" t="str">
        <f>MID(VLOOKUP($B107,'LISTA STARTOWA'!$A:$F,6,0),1,3)</f>
        <v>PĘD</v>
      </c>
      <c r="F107" s="1">
        <f>VLOOKUP($B107,'LISTA STARTOWA'!$A:$F,2,0)</f>
        <v>1</v>
      </c>
      <c r="G107" s="5">
        <f>VLOOKUP($B107,'LISTA STARTOWA'!$A:$F,3,0)</f>
        <v>2.2727272727272729</v>
      </c>
      <c r="H107">
        <f>IF(RIGHT(C107,1)="A",1,0)</f>
        <v>0</v>
      </c>
    </row>
    <row r="108" spans="1:8" x14ac:dyDescent="0.25">
      <c r="A108" s="1">
        <v>107</v>
      </c>
      <c r="B108" s="1">
        <v>136</v>
      </c>
      <c r="C108" s="1" t="str">
        <f>VLOOKUP($B108,'LISTA STARTOWA'!$A:$F,4,0)</f>
        <v>MARTA</v>
      </c>
      <c r="D108" s="1" t="str">
        <f>VLOOKUP($B108,'LISTA STARTOWA'!$A:$F,5,0)</f>
        <v>BASEK</v>
      </c>
      <c r="E108" s="1" t="str">
        <f>MID(VLOOKUP($B108,'LISTA STARTOWA'!$A:$F,6,0),1,3)</f>
        <v>HRM</v>
      </c>
      <c r="F108" s="1">
        <f>VLOOKUP($B108,'LISTA STARTOWA'!$A:$F,2,0)</f>
        <v>1</v>
      </c>
      <c r="G108" s="5">
        <f>VLOOKUP($B108,'LISTA STARTOWA'!$A:$F,3,0)</f>
        <v>2.2340425531914891</v>
      </c>
      <c r="H108">
        <f>IF(RIGHT(C108,1)="A",1,0)</f>
        <v>1</v>
      </c>
    </row>
    <row r="109" spans="1:8" x14ac:dyDescent="0.25">
      <c r="A109" s="1">
        <v>108</v>
      </c>
      <c r="B109" s="1">
        <v>41</v>
      </c>
      <c r="C109" s="1" t="str">
        <f>VLOOKUP($B109,'LISTA STARTOWA'!$A:$F,4,0)</f>
        <v>WIESŁAW</v>
      </c>
      <c r="D109" s="1" t="str">
        <f>VLOOKUP($B109,'LISTA STARTOWA'!$A:$F,5,0)</f>
        <v>DROŹDZIEL</v>
      </c>
      <c r="E109" s="1" t="str">
        <f>MID(VLOOKUP($B109,'LISTA STARTOWA'!$A:$F,6,0),1,3)</f>
        <v>HRM</v>
      </c>
      <c r="F109" s="1">
        <f>VLOOKUP($B109,'LISTA STARTOWA'!$A:$F,2,0)</f>
        <v>1</v>
      </c>
      <c r="G109" s="5">
        <f>VLOOKUP($B109,'LISTA STARTOWA'!$A:$F,3,0)</f>
        <v>2.2222222222222223</v>
      </c>
      <c r="H109">
        <f>IF(RIGHT(C109,1)="A",1,0)</f>
        <v>0</v>
      </c>
    </row>
    <row r="110" spans="1:8" x14ac:dyDescent="0.25">
      <c r="A110" s="1">
        <v>109</v>
      </c>
      <c r="B110" s="1">
        <v>137</v>
      </c>
      <c r="C110" s="1" t="str">
        <f>VLOOKUP($B110,'LISTA STARTOWA'!$A:$F,4,0)</f>
        <v>MARIUSZ</v>
      </c>
      <c r="D110" s="1" t="str">
        <f>VLOOKUP($B110,'LISTA STARTOWA'!$A:$F,5,0)</f>
        <v>GROBELNY</v>
      </c>
      <c r="E110" s="1" t="str">
        <f>MID(VLOOKUP($B110,'LISTA STARTOWA'!$A:$F,6,0),1,3)</f>
        <v>FOR</v>
      </c>
      <c r="F110" s="1">
        <f>VLOOKUP($B110,'LISTA STARTOWA'!$A:$F,2,0)</f>
        <v>1</v>
      </c>
      <c r="G110" s="5">
        <f>VLOOKUP($B110,'LISTA STARTOWA'!$A:$F,3,0)</f>
        <v>2.1428571428571428</v>
      </c>
      <c r="H110">
        <f>IF(RIGHT(C110,1)="A",1,0)</f>
        <v>0</v>
      </c>
    </row>
    <row r="111" spans="1:8" x14ac:dyDescent="0.25">
      <c r="A111" s="1">
        <v>110</v>
      </c>
      <c r="B111" s="1">
        <v>138</v>
      </c>
      <c r="C111" s="1" t="str">
        <f>VLOOKUP($B111,'LISTA STARTOWA'!$A:$F,4,0)</f>
        <v>JACEK</v>
      </c>
      <c r="D111" s="1" t="str">
        <f>VLOOKUP($B111,'LISTA STARTOWA'!$A:$F,5,0)</f>
        <v>KUFEL</v>
      </c>
      <c r="E111" s="1" t="str">
        <f>MID(VLOOKUP($B111,'LISTA STARTOWA'!$A:$F,6,0),1,3)</f>
        <v>HRM</v>
      </c>
      <c r="F111" s="1">
        <f>VLOOKUP($B111,'LISTA STARTOWA'!$A:$F,2,0)</f>
        <v>1</v>
      </c>
      <c r="G111" s="5">
        <f>VLOOKUP($B111,'LISTA STARTOWA'!$A:$F,3,0)</f>
        <v>2.1</v>
      </c>
      <c r="H111">
        <f>IF(RIGHT(C111,1)="A",1,0)</f>
        <v>0</v>
      </c>
    </row>
    <row r="112" spans="1:8" x14ac:dyDescent="0.25">
      <c r="A112" s="1">
        <v>111</v>
      </c>
      <c r="B112" s="1">
        <v>139</v>
      </c>
      <c r="C112" s="1" t="str">
        <f>VLOOKUP($B112,'LISTA STARTOWA'!$A:$F,4,0)</f>
        <v>RENATA</v>
      </c>
      <c r="D112" s="1" t="str">
        <f>VLOOKUP($B112,'LISTA STARTOWA'!$A:$F,5,0)</f>
        <v>OPIEKULSKA</v>
      </c>
      <c r="E112" s="1" t="str">
        <f>MID(VLOOKUP($B112,'LISTA STARTOWA'!$A:$F,6,0),1,3)</f>
        <v>FOR</v>
      </c>
      <c r="F112" s="1">
        <f>VLOOKUP($B112,'LISTA STARTOWA'!$A:$F,2,0)</f>
        <v>1</v>
      </c>
      <c r="G112" s="5">
        <f>VLOOKUP($B112,'LISTA STARTOWA'!$A:$F,3,0)</f>
        <v>2.0192307692307692</v>
      </c>
      <c r="H112">
        <f>IF(RIGHT(C112,1)="A",1,0)</f>
        <v>1</v>
      </c>
    </row>
    <row r="113" spans="1:8" x14ac:dyDescent="0.25">
      <c r="A113" s="1">
        <v>112</v>
      </c>
      <c r="B113" s="1">
        <v>73</v>
      </c>
      <c r="C113" s="1" t="str">
        <f>VLOOKUP($B113,'LISTA STARTOWA'!$A:$F,4,0)</f>
        <v>PIOTR</v>
      </c>
      <c r="D113" s="1" t="str">
        <f>VLOOKUP($B113,'LISTA STARTOWA'!$A:$F,5,0)</f>
        <v>PUCHAŁA</v>
      </c>
      <c r="E113" s="1" t="str">
        <f>MID(VLOOKUP($B113,'LISTA STARTOWA'!$A:$F,6,0),1,3)</f>
        <v>ENE</v>
      </c>
      <c r="F113" s="1">
        <f>VLOOKUP($B113,'LISTA STARTOWA'!$A:$F,2,0)</f>
        <v>1</v>
      </c>
      <c r="G113" s="5">
        <f>VLOOKUP($B113,'LISTA STARTOWA'!$A:$F,3,0)</f>
        <v>1.96</v>
      </c>
      <c r="H113">
        <f>IF(RIGHT(C113,1)="A",1,0)</f>
        <v>0</v>
      </c>
    </row>
    <row r="114" spans="1:8" x14ac:dyDescent="0.25">
      <c r="A114" s="1">
        <v>113</v>
      </c>
      <c r="B114" s="1">
        <v>140</v>
      </c>
      <c r="C114" s="1" t="str">
        <f>VLOOKUP($B114,'LISTA STARTOWA'!$A:$F,4,0)</f>
        <v>JAROSŁAW</v>
      </c>
      <c r="D114" s="1" t="str">
        <f>VLOOKUP($B114,'LISTA STARTOWA'!$A:$F,5,0)</f>
        <v>OŚLIZŁO</v>
      </c>
      <c r="E114" s="1" t="str">
        <f>MID(VLOOKUP($B114,'LISTA STARTOWA'!$A:$F,6,0),1,3)</f>
        <v>FOR</v>
      </c>
      <c r="F114" s="1">
        <f>VLOOKUP($B114,'LISTA STARTOWA'!$A:$F,2,0)</f>
        <v>1</v>
      </c>
      <c r="G114" s="5">
        <f>VLOOKUP($B114,'LISTA STARTOWA'!$A:$F,3,0)</f>
        <v>1.9444444444444446</v>
      </c>
      <c r="H114">
        <f>IF(RIGHT(C114,1)="A",1,0)</f>
        <v>0</v>
      </c>
    </row>
    <row r="115" spans="1:8" x14ac:dyDescent="0.25">
      <c r="A115" s="1">
        <v>114</v>
      </c>
      <c r="B115" s="1">
        <v>93</v>
      </c>
      <c r="C115" s="1" t="str">
        <f>VLOOKUP($B115,'LISTA STARTOWA'!$A:$F,4,0)</f>
        <v>SZYMON</v>
      </c>
      <c r="D115" s="1" t="str">
        <f>VLOOKUP($B115,'LISTA STARTOWA'!$A:$F,5,0)</f>
        <v>WINKLER</v>
      </c>
      <c r="E115" s="1" t="str">
        <f>MID(VLOOKUP($B115,'LISTA STARTOWA'!$A:$F,6,0),1,3)</f>
        <v>ENE</v>
      </c>
      <c r="F115" s="1">
        <f>VLOOKUP($B115,'LISTA STARTOWA'!$A:$F,2,0)</f>
        <v>1</v>
      </c>
      <c r="G115" s="5">
        <f>VLOOKUP($B115,'LISTA STARTOWA'!$A:$F,3,0)</f>
        <v>1.9230769230769229</v>
      </c>
      <c r="H115">
        <f>IF(RIGHT(C115,1)="A",1,0)</f>
        <v>0</v>
      </c>
    </row>
    <row r="116" spans="1:8" x14ac:dyDescent="0.25">
      <c r="A116" s="1">
        <v>115</v>
      </c>
      <c r="B116" s="1">
        <v>141</v>
      </c>
      <c r="C116" s="1" t="str">
        <f>VLOOKUP($B116,'LISTA STARTOWA'!$A:$F,4,0)</f>
        <v>JANUSZ</v>
      </c>
      <c r="D116" s="1" t="str">
        <f>VLOOKUP($B116,'LISTA STARTOWA'!$A:$F,5,0)</f>
        <v>KROCZEK</v>
      </c>
      <c r="E116" s="1" t="str">
        <f>MID(VLOOKUP($B116,'LISTA STARTOWA'!$A:$F,6,0),1,3)</f>
        <v>FOR</v>
      </c>
      <c r="F116" s="1">
        <f>VLOOKUP($B116,'LISTA STARTOWA'!$A:$F,2,0)</f>
        <v>1</v>
      </c>
      <c r="G116" s="5">
        <f>VLOOKUP($B116,'LISTA STARTOWA'!$A:$F,3,0)</f>
        <v>1.875</v>
      </c>
      <c r="H116">
        <f>IF(RIGHT(C116,1)="A",1,0)</f>
        <v>0</v>
      </c>
    </row>
    <row r="117" spans="1:8" x14ac:dyDescent="0.25">
      <c r="A117" s="1">
        <v>116</v>
      </c>
      <c r="B117" s="1">
        <v>95</v>
      </c>
      <c r="C117" s="1" t="str">
        <f>VLOOKUP($B117,'LISTA STARTOWA'!$A:$F,4,0)</f>
        <v>GRZEGORZ</v>
      </c>
      <c r="D117" s="1" t="str">
        <f>VLOOKUP($B117,'LISTA STARTOWA'!$A:$F,5,0)</f>
        <v>SURMAN</v>
      </c>
      <c r="E117" s="1" t="str">
        <f>MID(VLOOKUP($B117,'LISTA STARTOWA'!$A:$F,6,0),1,3)</f>
        <v>ENE</v>
      </c>
      <c r="F117" s="1">
        <f>VLOOKUP($B117,'LISTA STARTOWA'!$A:$F,2,0)</f>
        <v>1</v>
      </c>
      <c r="G117" s="5">
        <f>VLOOKUP($B117,'LISTA STARTOWA'!$A:$F,3,0)</f>
        <v>1.8292682926829269</v>
      </c>
      <c r="H117">
        <f>IF(RIGHT(C117,1)="A",1,0)</f>
        <v>0</v>
      </c>
    </row>
    <row r="118" spans="1:8" x14ac:dyDescent="0.25">
      <c r="A118" s="1">
        <v>117</v>
      </c>
      <c r="B118" s="1">
        <v>54</v>
      </c>
      <c r="C118" s="1" t="str">
        <f>VLOOKUP($B118,'LISTA STARTOWA'!$A:$F,4,0)</f>
        <v>DOMINIKA</v>
      </c>
      <c r="D118" s="1" t="str">
        <f>VLOOKUP($B118,'LISTA STARTOWA'!$A:$F,5,0)</f>
        <v>WOROSZCZAK</v>
      </c>
      <c r="E118" s="1" t="str">
        <f>MID(VLOOKUP($B118,'LISTA STARTOWA'!$A:$F,6,0),1,3)</f>
        <v>HRM</v>
      </c>
      <c r="F118" s="1">
        <f>VLOOKUP($B118,'LISTA STARTOWA'!$A:$F,2,0)</f>
        <v>1</v>
      </c>
      <c r="G118" s="5">
        <f>VLOOKUP($B118,'LISTA STARTOWA'!$A:$F,3,0)</f>
        <v>1.8095238095238093</v>
      </c>
      <c r="H118">
        <f>IF(RIGHT(C118,1)="A",1,0)</f>
        <v>1</v>
      </c>
    </row>
    <row r="119" spans="1:8" x14ac:dyDescent="0.25">
      <c r="A119" s="1">
        <v>118</v>
      </c>
      <c r="B119" s="1">
        <v>142</v>
      </c>
      <c r="C119" s="1" t="str">
        <f>VLOOKUP($B119,'LISTA STARTOWA'!$A:$F,4,0)</f>
        <v>ANDRZEJ</v>
      </c>
      <c r="D119" s="1" t="str">
        <f>VLOOKUP($B119,'LISTA STARTOWA'!$A:$F,5,0)</f>
        <v>WŁODARCZYK</v>
      </c>
      <c r="E119" s="1" t="str">
        <f>MID(VLOOKUP($B119,'LISTA STARTOWA'!$A:$F,6,0),1,3)</f>
        <v>FOR</v>
      </c>
      <c r="F119" s="1">
        <f>VLOOKUP($B119,'LISTA STARTOWA'!$A:$F,2,0)</f>
        <v>1</v>
      </c>
      <c r="G119" s="5">
        <f>VLOOKUP($B119,'LISTA STARTOWA'!$A:$F,3,0)</f>
        <v>1.75</v>
      </c>
      <c r="H119">
        <f>IF(RIGHT(C119,1)="A",1,0)</f>
        <v>0</v>
      </c>
    </row>
    <row r="120" spans="1:8" x14ac:dyDescent="0.25">
      <c r="A120" s="1">
        <v>119</v>
      </c>
      <c r="B120" s="1">
        <v>96</v>
      </c>
      <c r="C120" s="1" t="str">
        <f>VLOOKUP($B120,'LISTA STARTOWA'!$A:$F,4,0)</f>
        <v>JAROSŁAW</v>
      </c>
      <c r="D120" s="1" t="str">
        <f>VLOOKUP($B120,'LISTA STARTOWA'!$A:$F,5,0)</f>
        <v>DZIEMIDOWICZ</v>
      </c>
      <c r="E120" s="1" t="str">
        <f>MID(VLOOKUP($B120,'LISTA STARTOWA'!$A:$F,6,0),1,3)</f>
        <v>ENE</v>
      </c>
      <c r="F120" s="1">
        <f>VLOOKUP($B120,'LISTA STARTOWA'!$A:$F,2,0)</f>
        <v>1</v>
      </c>
      <c r="G120" s="5">
        <f>VLOOKUP($B120,'LISTA STARTOWA'!$A:$F,3,0)</f>
        <v>1.6666666666666667</v>
      </c>
      <c r="H120">
        <f>IF(RIGHT(C120,1)="A",1,0)</f>
        <v>0</v>
      </c>
    </row>
    <row r="121" spans="1:8" x14ac:dyDescent="0.25">
      <c r="A121" s="1">
        <v>120</v>
      </c>
      <c r="B121" s="1">
        <v>148</v>
      </c>
      <c r="C121" s="1" t="str">
        <f>VLOOKUP($B121,'LISTA STARTOWA'!$A:$F,4,0)</f>
        <v>TOMASZ</v>
      </c>
      <c r="D121" s="1" t="str">
        <f>VLOOKUP($B121,'LISTA STARTOWA'!$A:$F,5,0)</f>
        <v>STANICZYK</v>
      </c>
      <c r="E121" s="1" t="str">
        <f>MID(VLOOKUP($B121,'LISTA STARTOWA'!$A:$F,6,0),1,3)</f>
        <v>FOR</v>
      </c>
      <c r="F121" s="1">
        <f>VLOOKUP($B121,'LISTA STARTOWA'!$A:$F,2,0)</f>
        <v>1</v>
      </c>
      <c r="G121" s="5">
        <f>VLOOKUP($B121,'LISTA STARTOWA'!$A:$F,3,0)</f>
        <v>1.6406249999999998</v>
      </c>
      <c r="H121">
        <f>IF(RIGHT(C121,1)="A",1,0)</f>
        <v>0</v>
      </c>
    </row>
    <row r="122" spans="1:8" x14ac:dyDescent="0.25">
      <c r="A122" s="1">
        <v>121</v>
      </c>
      <c r="B122" s="1">
        <v>81</v>
      </c>
      <c r="C122" s="1" t="str">
        <f>VLOOKUP($B122,'LISTA STARTOWA'!$A:$F,4,0)</f>
        <v>TOMASZ</v>
      </c>
      <c r="D122" s="1" t="str">
        <f>VLOOKUP($B122,'LISTA STARTOWA'!$A:$F,5,0)</f>
        <v>NOSIADEK</v>
      </c>
      <c r="E122" s="1" t="str">
        <f>MID(VLOOKUP($B122,'LISTA STARTOWA'!$A:$F,6,0),1,3)</f>
        <v>ENE</v>
      </c>
      <c r="F122" s="1">
        <f>VLOOKUP($B122,'LISTA STARTOWA'!$A:$F,2,0)</f>
        <v>1</v>
      </c>
      <c r="G122" s="5">
        <f>VLOOKUP($B122,'LISTA STARTOWA'!$A:$F,3,0)</f>
        <v>1.6333333333333333</v>
      </c>
      <c r="H122">
        <f>IF(RIGHT(C122,1)="A",1,0)</f>
        <v>0</v>
      </c>
    </row>
    <row r="123" spans="1:8" x14ac:dyDescent="0.25">
      <c r="A123" s="1">
        <v>122</v>
      </c>
      <c r="B123" s="1">
        <v>165</v>
      </c>
      <c r="C123" s="1" t="str">
        <f>VLOOKUP($B123,'LISTA STARTOWA'!$A:$F,4,0)</f>
        <v>ELŻBIETA</v>
      </c>
      <c r="D123" s="1" t="str">
        <f>VLOOKUP($B123,'LISTA STARTOWA'!$A:$F,5,0)</f>
        <v>SZYMICZEK</v>
      </c>
      <c r="E123" s="1" t="str">
        <f>MID(VLOOKUP($B123,'LISTA STARTOWA'!$A:$F,6,0),1,3)</f>
        <v>FOR</v>
      </c>
      <c r="F123" s="1">
        <f>VLOOKUP($B123,'LISTA STARTOWA'!$A:$F,2,0)</f>
        <v>1</v>
      </c>
      <c r="G123" s="5">
        <f>VLOOKUP($B123,'LISTA STARTOWA'!$A:$F,3,0)</f>
        <v>1.6153846153846154</v>
      </c>
      <c r="H123">
        <f>IF(RIGHT(C123,1)="A",1,0)</f>
        <v>1</v>
      </c>
    </row>
    <row r="124" spans="1:8" x14ac:dyDescent="0.25">
      <c r="A124" s="1">
        <v>123</v>
      </c>
      <c r="B124" s="1">
        <v>150</v>
      </c>
      <c r="C124" s="1" t="str">
        <f>VLOOKUP($B124,'LISTA STARTOWA'!$A:$F,4,0)</f>
        <v>TOMASZ</v>
      </c>
      <c r="D124" s="1" t="str">
        <f>VLOOKUP($B124,'LISTA STARTOWA'!$A:$F,5,0)</f>
        <v>TYPEK</v>
      </c>
      <c r="E124" s="1" t="str">
        <f>MID(VLOOKUP($B124,'LISTA STARTOWA'!$A:$F,6,0),1,3)</f>
        <v>LUX</v>
      </c>
      <c r="F124" s="1">
        <f>VLOOKUP($B124,'LISTA STARTOWA'!$A:$F,2,0)</f>
        <v>1</v>
      </c>
      <c r="G124" s="5">
        <f>VLOOKUP($B124,'LISTA STARTOWA'!$A:$F,3,0)</f>
        <v>1.5909090909090911</v>
      </c>
      <c r="H124">
        <f>IF(RIGHT(C124,1)="A",1,0)</f>
        <v>0</v>
      </c>
    </row>
    <row r="125" spans="1:8" x14ac:dyDescent="0.25">
      <c r="A125" s="1">
        <v>124</v>
      </c>
      <c r="B125" s="1">
        <v>143</v>
      </c>
      <c r="C125" s="1" t="str">
        <f>VLOOKUP($B125,'LISTA STARTOWA'!$A:$F,4,0)</f>
        <v>KATARZYNA</v>
      </c>
      <c r="D125" s="1" t="str">
        <f>VLOOKUP($B125,'LISTA STARTOWA'!$A:$F,5,0)</f>
        <v>KANCLERZ-JANUSZEWSKA</v>
      </c>
      <c r="E125" s="1" t="str">
        <f>MID(VLOOKUP($B125,'LISTA STARTOWA'!$A:$F,6,0),1,3)</f>
        <v>FOR</v>
      </c>
      <c r="F125" s="1">
        <f>VLOOKUP($B125,'LISTA STARTOWA'!$A:$F,2,0)</f>
        <v>1</v>
      </c>
      <c r="G125" s="5">
        <f>VLOOKUP($B125,'LISTA STARTOWA'!$A:$F,3,0)</f>
        <v>1.5441176470588234</v>
      </c>
      <c r="H125">
        <f>IF(RIGHT(C125,1)="A",1,0)</f>
        <v>1</v>
      </c>
    </row>
    <row r="126" spans="1:8" x14ac:dyDescent="0.25">
      <c r="A126" s="1">
        <v>125</v>
      </c>
      <c r="B126" s="1">
        <v>98</v>
      </c>
      <c r="C126" s="1" t="str">
        <f>VLOOKUP($B126,'LISTA STARTOWA'!$A:$F,4,0)</f>
        <v>ROBERT</v>
      </c>
      <c r="D126" s="1" t="str">
        <f>VLOOKUP($B126,'LISTA STARTOWA'!$A:$F,5,0)</f>
        <v>NOWAK</v>
      </c>
      <c r="E126" s="1" t="str">
        <f>MID(VLOOKUP($B126,'LISTA STARTOWA'!$A:$F,6,0),1,3)</f>
        <v>LUX</v>
      </c>
      <c r="F126" s="1">
        <f>VLOOKUP($B126,'LISTA STARTOWA'!$A:$F,2,0)</f>
        <v>1</v>
      </c>
      <c r="G126" s="5">
        <f>VLOOKUP($B126,'LISTA STARTOWA'!$A:$F,3,0)</f>
        <v>1.5306122448979591</v>
      </c>
      <c r="H126">
        <f>IF(RIGHT(C126,1)="A",1,0)</f>
        <v>0</v>
      </c>
    </row>
    <row r="127" spans="1:8" x14ac:dyDescent="0.25">
      <c r="A127" s="1">
        <v>126</v>
      </c>
      <c r="B127" s="1">
        <v>144</v>
      </c>
      <c r="C127" s="1" t="str">
        <f>VLOOKUP($B127,'LISTA STARTOWA'!$A:$F,4,0)</f>
        <v>KATARZYNA</v>
      </c>
      <c r="D127" s="1" t="str">
        <f>VLOOKUP($B127,'LISTA STARTOWA'!$A:$F,5,0)</f>
        <v>PEPEL</v>
      </c>
      <c r="E127" s="1" t="str">
        <f>MID(VLOOKUP($B127,'LISTA STARTOWA'!$A:$F,6,0),1,3)</f>
        <v>LUX</v>
      </c>
      <c r="F127" s="1">
        <f>VLOOKUP($B127,'LISTA STARTOWA'!$A:$F,2,0)</f>
        <v>1</v>
      </c>
      <c r="G127" s="5">
        <f>VLOOKUP($B127,'LISTA STARTOWA'!$A:$F,3,0)</f>
        <v>1.5</v>
      </c>
      <c r="H127">
        <f>IF(RIGHT(C127,1)="A",1,0)</f>
        <v>1</v>
      </c>
    </row>
    <row r="128" spans="1:8" x14ac:dyDescent="0.25">
      <c r="A128" s="1">
        <v>127</v>
      </c>
      <c r="B128" s="1">
        <v>145</v>
      </c>
      <c r="C128" s="1" t="str">
        <f>VLOOKUP($B128,'LISTA STARTOWA'!$A:$F,4,0)</f>
        <v>KAROLINA</v>
      </c>
      <c r="D128" s="1" t="str">
        <f>VLOOKUP($B128,'LISTA STARTOWA'!$A:$F,5,0)</f>
        <v>ŁĄCKA</v>
      </c>
      <c r="E128" s="1" t="str">
        <f>MID(VLOOKUP($B128,'LISTA STARTOWA'!$A:$F,6,0),1,3)</f>
        <v>LUX</v>
      </c>
      <c r="F128" s="1">
        <f>VLOOKUP($B128,'LISTA STARTOWA'!$A:$F,2,0)</f>
        <v>1</v>
      </c>
      <c r="G128" s="5">
        <f>VLOOKUP($B128,'LISTA STARTOWA'!$A:$F,3,0)</f>
        <v>1.4788732394366195</v>
      </c>
      <c r="H128">
        <f>IF(RIGHT(C128,1)="A",1,0)</f>
        <v>1</v>
      </c>
    </row>
    <row r="129" spans="1:8" x14ac:dyDescent="0.25">
      <c r="A129" s="1">
        <v>128</v>
      </c>
      <c r="B129" s="1">
        <v>99</v>
      </c>
      <c r="C129" s="1" t="str">
        <f>VLOOKUP($B129,'LISTA STARTOWA'!$A:$F,4,0)</f>
        <v>DAMIAN</v>
      </c>
      <c r="D129" s="1" t="str">
        <f>VLOOKUP($B129,'LISTA STARTOWA'!$A:$F,5,0)</f>
        <v>JANIK</v>
      </c>
      <c r="E129" s="1" t="str">
        <f>MID(VLOOKUP($B129,'LISTA STARTOWA'!$A:$F,6,0),1,3)</f>
        <v>ENE</v>
      </c>
      <c r="F129" s="1">
        <f>VLOOKUP($B129,'LISTA STARTOWA'!$A:$F,2,0)</f>
        <v>1</v>
      </c>
      <c r="G129" s="5">
        <f>VLOOKUP($B129,'LISTA STARTOWA'!$A:$F,3,0)</f>
        <v>1.4705882352941175</v>
      </c>
      <c r="H129">
        <f>IF(RIGHT(C129,1)="A",1,0)</f>
        <v>0</v>
      </c>
    </row>
    <row r="130" spans="1:8" x14ac:dyDescent="0.25">
      <c r="A130" s="1">
        <v>129</v>
      </c>
      <c r="B130" s="1">
        <v>52</v>
      </c>
      <c r="C130" s="1" t="str">
        <f>VLOOKUP($B130,'LISTA STARTOWA'!$A:$F,4,0)</f>
        <v>AGNIESZKA</v>
      </c>
      <c r="D130" s="1" t="str">
        <f>VLOOKUP($B130,'LISTA STARTOWA'!$A:$F,5,0)</f>
        <v>WRÓBEL</v>
      </c>
      <c r="E130" s="1" t="str">
        <f>MID(VLOOKUP($B130,'LISTA STARTOWA'!$A:$F,6,0),1,3)</f>
        <v>HRM</v>
      </c>
      <c r="F130" s="1">
        <f>VLOOKUP($B130,'LISTA STARTOWA'!$A:$F,2,0)</f>
        <v>1</v>
      </c>
      <c r="G130" s="5">
        <f>VLOOKUP($B130,'LISTA STARTOWA'!$A:$F,3,0)</f>
        <v>1.4615384615384615</v>
      </c>
      <c r="H130">
        <f>IF(RIGHT(C130,1)="A",1,0)</f>
        <v>1</v>
      </c>
    </row>
    <row r="131" spans="1:8" x14ac:dyDescent="0.25">
      <c r="A131" s="1">
        <v>130</v>
      </c>
      <c r="B131" s="1">
        <v>146</v>
      </c>
      <c r="C131" s="1" t="str">
        <f>VLOOKUP($B131,'LISTA STARTOWA'!$A:$F,4,0)</f>
        <v>WIOLETA</v>
      </c>
      <c r="D131" s="1" t="str">
        <f>VLOOKUP($B131,'LISTA STARTOWA'!$A:$F,5,0)</f>
        <v>BIELKA</v>
      </c>
      <c r="E131" s="1" t="str">
        <f>MID(VLOOKUP($B131,'LISTA STARTOWA'!$A:$F,6,0),1,3)</f>
        <v>HRM</v>
      </c>
      <c r="F131" s="1">
        <f>VLOOKUP($B131,'LISTA STARTOWA'!$A:$F,2,0)</f>
        <v>1</v>
      </c>
      <c r="G131" s="5">
        <f>VLOOKUP($B131,'LISTA STARTOWA'!$A:$F,3,0)</f>
        <v>1.4583333333333333</v>
      </c>
      <c r="H131">
        <f>IF(RIGHT(C131,1)="A",1,0)</f>
        <v>1</v>
      </c>
    </row>
    <row r="132" spans="1:8" x14ac:dyDescent="0.25">
      <c r="A132" s="1">
        <v>131</v>
      </c>
      <c r="B132" s="1">
        <v>147</v>
      </c>
      <c r="C132" s="1" t="str">
        <f>VLOOKUP($B132,'LISTA STARTOWA'!$A:$F,4,0)</f>
        <v>REMIGIUSZ</v>
      </c>
      <c r="D132" s="1" t="str">
        <f>VLOOKUP($B132,'LISTA STARTOWA'!$A:$F,5,0)</f>
        <v>KOWOLIK</v>
      </c>
      <c r="E132" s="1" t="str">
        <f>MID(VLOOKUP($B132,'LISTA STARTOWA'!$A:$F,6,0),1,3)</f>
        <v>FOR</v>
      </c>
      <c r="F132" s="1">
        <f>VLOOKUP($B132,'LISTA STARTOWA'!$A:$F,2,0)</f>
        <v>1</v>
      </c>
      <c r="G132" s="5">
        <f>VLOOKUP($B132,'LISTA STARTOWA'!$A:$F,3,0)</f>
        <v>1.4383561643835616</v>
      </c>
      <c r="H132">
        <f>IF(RIGHT(C132,1)="A",1,0)</f>
        <v>0</v>
      </c>
    </row>
    <row r="133" spans="1:8" x14ac:dyDescent="0.25">
      <c r="A133" s="1">
        <v>132</v>
      </c>
      <c r="B133" s="1">
        <v>45</v>
      </c>
      <c r="C133" s="1" t="str">
        <f>VLOOKUP($B133,'LISTA STARTOWA'!$A:$F,4,0)</f>
        <v>AGNIESZKA</v>
      </c>
      <c r="D133" s="1" t="str">
        <f>VLOOKUP($B133,'LISTA STARTOWA'!$A:$F,5,0)</f>
        <v>BUDA</v>
      </c>
      <c r="E133" s="1" t="str">
        <f>MID(VLOOKUP($B133,'LISTA STARTOWA'!$A:$F,6,0),1,3)</f>
        <v>HRM</v>
      </c>
      <c r="F133" s="1">
        <f>VLOOKUP($B133,'LISTA STARTOWA'!$A:$F,2,0)</f>
        <v>1</v>
      </c>
      <c r="G133" s="5">
        <f>VLOOKUP($B133,'LISTA STARTOWA'!$A:$F,3,0)</f>
        <v>1.4285714285714286</v>
      </c>
      <c r="H133">
        <f>IF(RIGHT(C133,1)="A",1,0)</f>
        <v>1</v>
      </c>
    </row>
    <row r="134" spans="1:8" x14ac:dyDescent="0.25">
      <c r="A134" s="1">
        <v>133</v>
      </c>
      <c r="B134" s="1">
        <v>149</v>
      </c>
      <c r="C134" s="1" t="str">
        <f>VLOOKUP($B134,'LISTA STARTOWA'!$A:$F,4,0)</f>
        <v>PRZEMYSŁAW</v>
      </c>
      <c r="D134" s="1" t="str">
        <f>VLOOKUP($B134,'LISTA STARTOWA'!$A:$F,5,0)</f>
        <v>BIEGAŁA</v>
      </c>
      <c r="E134" s="1" t="str">
        <f>MID(VLOOKUP($B134,'LISTA STARTOWA'!$A:$F,6,0),1,3)</f>
        <v>HRM</v>
      </c>
      <c r="F134" s="1">
        <f>VLOOKUP($B134,'LISTA STARTOWA'!$A:$F,2,0)</f>
        <v>1</v>
      </c>
      <c r="G134" s="5">
        <f>VLOOKUP($B134,'LISTA STARTOWA'!$A:$F,3,0)</f>
        <v>1.4</v>
      </c>
      <c r="H134">
        <f>IF(RIGHT(C134,1)="A",1,0)</f>
        <v>0</v>
      </c>
    </row>
    <row r="135" spans="1:8" x14ac:dyDescent="0.25">
      <c r="A135" s="1">
        <v>134</v>
      </c>
      <c r="B135" s="1">
        <v>151</v>
      </c>
      <c r="C135" s="1" t="str">
        <f>VLOOKUP($B135,'LISTA STARTOWA'!$A:$F,4,0)</f>
        <v>SONIA</v>
      </c>
      <c r="D135" s="1" t="str">
        <f>VLOOKUP($B135,'LISTA STARTOWA'!$A:$F,5,0)</f>
        <v>MOLITOR</v>
      </c>
      <c r="E135" s="1" t="str">
        <f>MID(VLOOKUP($B135,'LISTA STARTOWA'!$A:$F,6,0),1,3)</f>
        <v>FOR</v>
      </c>
      <c r="F135" s="1">
        <f>VLOOKUP($B135,'LISTA STARTOWA'!$A:$F,2,0)</f>
        <v>1</v>
      </c>
      <c r="G135" s="5">
        <f>VLOOKUP($B135,'LISTA STARTOWA'!$A:$F,3,0)</f>
        <v>1.381578947368421</v>
      </c>
      <c r="H135">
        <f>IF(RIGHT(C135,1)="A",1,0)</f>
        <v>1</v>
      </c>
    </row>
    <row r="136" spans="1:8" x14ac:dyDescent="0.25">
      <c r="A136" s="1">
        <v>135</v>
      </c>
      <c r="B136" s="1">
        <v>152</v>
      </c>
      <c r="C136" s="1" t="str">
        <f>VLOOKUP($B136,'LISTA STARTOWA'!$A:$F,4,0)</f>
        <v>MARIUSZ</v>
      </c>
      <c r="D136" s="1" t="str">
        <f>VLOOKUP($B136,'LISTA STARTOWA'!$A:$F,5,0)</f>
        <v>BLAZY</v>
      </c>
      <c r="E136" s="1" t="str">
        <f>MID(VLOOKUP($B136,'LISTA STARTOWA'!$A:$F,6,0),1,3)</f>
        <v>FOR</v>
      </c>
      <c r="F136" s="1">
        <f>VLOOKUP($B136,'LISTA STARTOWA'!$A:$F,2,0)</f>
        <v>1</v>
      </c>
      <c r="G136" s="5">
        <f>VLOOKUP($B136,'LISTA STARTOWA'!$A:$F,3,0)</f>
        <v>1.3636363636363638</v>
      </c>
      <c r="H136">
        <f>IF(RIGHT(C136,1)="A",1,0)</f>
        <v>0</v>
      </c>
    </row>
    <row r="137" spans="1:8" x14ac:dyDescent="0.25">
      <c r="A137" s="1">
        <v>136</v>
      </c>
      <c r="B137" s="1">
        <v>101</v>
      </c>
      <c r="C137" s="1" t="str">
        <f>VLOOKUP($B137,'LISTA STARTOWA'!$A:$F,4,0)</f>
        <v>PAWEŁ</v>
      </c>
      <c r="D137" s="1" t="str">
        <f>VLOOKUP($B137,'LISTA STARTOWA'!$A:$F,5,0)</f>
        <v>CHOMIUK</v>
      </c>
      <c r="E137" s="1" t="str">
        <f>MID(VLOOKUP($B137,'LISTA STARTOWA'!$A:$F,6,0),1,3)</f>
        <v>LUX</v>
      </c>
      <c r="F137" s="1">
        <f>VLOOKUP($B137,'LISTA STARTOWA'!$A:$F,2,0)</f>
        <v>1</v>
      </c>
      <c r="G137" s="5">
        <f>VLOOKUP($B137,'LISTA STARTOWA'!$A:$F,3,0)</f>
        <v>1.3392857142857142</v>
      </c>
      <c r="H137">
        <f>IF(RIGHT(C137,1)="A",1,0)</f>
        <v>0</v>
      </c>
    </row>
    <row r="138" spans="1:8" x14ac:dyDescent="0.25">
      <c r="A138" s="1">
        <v>137</v>
      </c>
      <c r="B138" s="1">
        <v>153</v>
      </c>
      <c r="C138" s="1" t="str">
        <f>VLOOKUP($B138,'LISTA STARTOWA'!$A:$F,4,0)</f>
        <v>MAREK</v>
      </c>
      <c r="D138" s="1" t="str">
        <f>VLOOKUP($B138,'LISTA STARTOWA'!$A:$F,5,0)</f>
        <v>CHRÓSZCZ</v>
      </c>
      <c r="E138" s="1" t="str">
        <f>MID(VLOOKUP($B138,'LISTA STARTOWA'!$A:$F,6,0),1,3)</f>
        <v>FOR</v>
      </c>
      <c r="F138" s="1">
        <f>VLOOKUP($B138,'LISTA STARTOWA'!$A:$F,2,0)</f>
        <v>1</v>
      </c>
      <c r="G138" s="5">
        <f>VLOOKUP($B138,'LISTA STARTOWA'!$A:$F,3,0)</f>
        <v>1.3125</v>
      </c>
      <c r="H138">
        <f>IF(RIGHT(C138,1)="A",1,0)</f>
        <v>0</v>
      </c>
    </row>
    <row r="139" spans="1:8" x14ac:dyDescent="0.25">
      <c r="A139" s="1">
        <v>138</v>
      </c>
      <c r="B139" s="1">
        <v>154</v>
      </c>
      <c r="C139" s="1" t="str">
        <f>VLOOKUP($B139,'LISTA STARTOWA'!$A:$F,4,0)</f>
        <v>ŁUKASZ</v>
      </c>
      <c r="D139" s="1" t="str">
        <f>VLOOKUP($B139,'LISTA STARTOWA'!$A:$F,5,0)</f>
        <v>STABLA</v>
      </c>
      <c r="E139" s="1" t="str">
        <f>MID(VLOOKUP($B139,'LISTA STARTOWA'!$A:$F,6,0),1,3)</f>
        <v>ENE</v>
      </c>
      <c r="F139" s="1">
        <f>VLOOKUP($B139,'LISTA STARTOWA'!$A:$F,2,0)</f>
        <v>1</v>
      </c>
      <c r="G139" s="5">
        <f>VLOOKUP($B139,'LISTA STARTOWA'!$A:$F,3,0)</f>
        <v>1.2962962962962963</v>
      </c>
      <c r="H139">
        <f>IF(RIGHT(C139,1)="A",1,0)</f>
        <v>0</v>
      </c>
    </row>
    <row r="140" spans="1:8" x14ac:dyDescent="0.25">
      <c r="A140" s="1">
        <v>139</v>
      </c>
      <c r="B140" s="1">
        <v>102</v>
      </c>
      <c r="C140" s="1" t="str">
        <f>VLOOKUP($B140,'LISTA STARTOWA'!$A:$F,4,0)</f>
        <v>ANNA</v>
      </c>
      <c r="D140" s="1" t="str">
        <f>VLOOKUP($B140,'LISTA STARTOWA'!$A:$F,5,0)</f>
        <v>PFEIFER</v>
      </c>
      <c r="E140" s="1" t="str">
        <f>MID(VLOOKUP($B140,'LISTA STARTOWA'!$A:$F,6,0),1,3)</f>
        <v>ENE</v>
      </c>
      <c r="F140" s="1">
        <f>VLOOKUP($B140,'LISTA STARTOWA'!$A:$F,2,0)</f>
        <v>1</v>
      </c>
      <c r="G140" s="5">
        <f>VLOOKUP($B140,'LISTA STARTOWA'!$A:$F,3,0)</f>
        <v>1.2711864406779663</v>
      </c>
      <c r="H140">
        <f>IF(RIGHT(C140,1)="A",1,0)</f>
        <v>1</v>
      </c>
    </row>
    <row r="141" spans="1:8" x14ac:dyDescent="0.25">
      <c r="A141" s="1">
        <v>140</v>
      </c>
      <c r="B141" s="1">
        <v>155</v>
      </c>
      <c r="C141" s="1" t="str">
        <f>VLOOKUP($B141,'LISTA STARTOWA'!$A:$F,4,0)</f>
        <v>KAROL</v>
      </c>
      <c r="D141" s="1" t="str">
        <f>VLOOKUP($B141,'LISTA STARTOWA'!$A:$F,5,0)</f>
        <v>POŚPIECH</v>
      </c>
      <c r="E141" s="1" t="str">
        <f>MID(VLOOKUP($B141,'LISTA STARTOWA'!$A:$F,6,0),1,3)</f>
        <v>FOR</v>
      </c>
      <c r="F141" s="1">
        <f>VLOOKUP($B141,'LISTA STARTOWA'!$A:$F,2,0)</f>
        <v>1</v>
      </c>
      <c r="G141" s="5">
        <f>VLOOKUP($B141,'LISTA STARTOWA'!$A:$F,3,0)</f>
        <v>1.2650602409638554</v>
      </c>
      <c r="H141">
        <f>IF(RIGHT(C141,1)="A",1,0)</f>
        <v>0</v>
      </c>
    </row>
    <row r="142" spans="1:8" x14ac:dyDescent="0.25">
      <c r="A142" s="1">
        <v>141</v>
      </c>
      <c r="B142" s="1">
        <v>156</v>
      </c>
      <c r="C142" s="1" t="str">
        <f>VLOOKUP($B142,'LISTA STARTOWA'!$A:$F,4,0)</f>
        <v>DARIUSZ</v>
      </c>
      <c r="D142" s="1" t="str">
        <f>VLOOKUP($B142,'LISTA STARTOWA'!$A:$F,5,0)</f>
        <v>FEIFER</v>
      </c>
      <c r="E142" s="1" t="str">
        <f>MID(VLOOKUP($B142,'LISTA STARTOWA'!$A:$F,6,0),1,3)</f>
        <v>ENE</v>
      </c>
      <c r="F142" s="1">
        <f>VLOOKUP($B142,'LISTA STARTOWA'!$A:$F,2,0)</f>
        <v>1</v>
      </c>
      <c r="G142" s="5">
        <f>VLOOKUP($B142,'LISTA STARTOWA'!$A:$F,3,0)</f>
        <v>1.2352941176470589</v>
      </c>
      <c r="H142">
        <f>IF(RIGHT(C142,1)="A",1,0)</f>
        <v>0</v>
      </c>
    </row>
    <row r="143" spans="1:8" x14ac:dyDescent="0.25">
      <c r="A143" s="1">
        <v>142</v>
      </c>
      <c r="B143" s="1">
        <v>68</v>
      </c>
      <c r="C143" s="1" t="str">
        <f>VLOOKUP($B143,'LISTA STARTOWA'!$A:$F,4,0)</f>
        <v>TATIANA</v>
      </c>
      <c r="D143" s="1" t="str">
        <f>VLOOKUP($B143,'LISTA STARTOWA'!$A:$F,5,0)</f>
        <v>PACUŁA</v>
      </c>
      <c r="E143" s="1" t="str">
        <f>MID(VLOOKUP($B143,'LISTA STARTOWA'!$A:$F,6,0),1,3)</f>
        <v>PĘD</v>
      </c>
      <c r="F143" s="1">
        <f>VLOOKUP($B143,'LISTA STARTOWA'!$A:$F,2,0)</f>
        <v>1</v>
      </c>
      <c r="G143" s="5">
        <f>VLOOKUP($B143,'LISTA STARTOWA'!$A:$F,3,0)</f>
        <v>1.2249999999999999</v>
      </c>
      <c r="H143">
        <f>IF(RIGHT(C143,1)="A",1,0)</f>
        <v>1</v>
      </c>
    </row>
    <row r="144" spans="1:8" x14ac:dyDescent="0.25">
      <c r="A144" s="1">
        <v>143</v>
      </c>
      <c r="B144" s="1">
        <v>157</v>
      </c>
      <c r="C144" s="1" t="str">
        <f>VLOOKUP($B144,'LISTA STARTOWA'!$A:$F,4,0)</f>
        <v>WOJCIECH</v>
      </c>
      <c r="D144" s="1" t="str">
        <f>VLOOKUP($B144,'LISTA STARTOWA'!$A:$F,5,0)</f>
        <v>MAZUR</v>
      </c>
      <c r="E144" s="1" t="str">
        <f>MID(VLOOKUP($B144,'LISTA STARTOWA'!$A:$F,6,0),1,3)</f>
        <v>ENE</v>
      </c>
      <c r="F144" s="1">
        <f>VLOOKUP($B144,'LISTA STARTOWA'!$A:$F,2,0)</f>
        <v>1</v>
      </c>
      <c r="G144" s="5">
        <f>VLOOKUP($B144,'LISTA STARTOWA'!$A:$F,3,0)</f>
        <v>1.2209302325581395</v>
      </c>
      <c r="H144">
        <f>IF(RIGHT(C144,1)="A",1,0)</f>
        <v>0</v>
      </c>
    </row>
    <row r="145" spans="1:8" x14ac:dyDescent="0.25">
      <c r="A145" s="1">
        <v>144</v>
      </c>
      <c r="B145" s="1">
        <v>158</v>
      </c>
      <c r="C145" s="1" t="str">
        <f>VLOOKUP($B145,'LISTA STARTOWA'!$A:$F,4,0)</f>
        <v>JAN</v>
      </c>
      <c r="D145" s="1" t="str">
        <f>VLOOKUP($B145,'LISTA STARTOWA'!$A:$F,5,0)</f>
        <v>JANOSZEK</v>
      </c>
      <c r="E145" s="1" t="str">
        <f>MID(VLOOKUP($B145,'LISTA STARTOWA'!$A:$F,6,0),1,3)</f>
        <v>FOR</v>
      </c>
      <c r="F145" s="1">
        <f>VLOOKUP($B145,'LISTA STARTOWA'!$A:$F,2,0)</f>
        <v>1</v>
      </c>
      <c r="G145" s="5">
        <f>VLOOKUP($B145,'LISTA STARTOWA'!$A:$F,3,0)</f>
        <v>1.2068965517241379</v>
      </c>
      <c r="H145">
        <f>IF(RIGHT(C145,1)="A",1,0)</f>
        <v>0</v>
      </c>
    </row>
    <row r="146" spans="1:8" x14ac:dyDescent="0.25">
      <c r="A146" s="1">
        <v>145</v>
      </c>
      <c r="B146" s="1">
        <v>166</v>
      </c>
      <c r="C146" s="1" t="str">
        <f>VLOOKUP($B146,'LISTA STARTOWA'!$A:$F,4,0)</f>
        <v>DANUTA</v>
      </c>
      <c r="D146" s="1" t="str">
        <f>VLOOKUP($B146,'LISTA STARTOWA'!$A:$F,5,0)</f>
        <v>RECLIK</v>
      </c>
      <c r="E146" s="1" t="str">
        <f>MID(VLOOKUP($B146,'LISTA STARTOWA'!$A:$F,6,0),1,3)</f>
        <v>FOR</v>
      </c>
      <c r="F146" s="1">
        <f>VLOOKUP($B146,'LISTA STARTOWA'!$A:$F,2,0)</f>
        <v>1</v>
      </c>
      <c r="G146" s="5">
        <f>VLOOKUP($B146,'LISTA STARTOWA'!$A:$F,3,0)</f>
        <v>1.1931818181818181</v>
      </c>
      <c r="H146">
        <f>IF(RIGHT(C146,1)="A",1,0)</f>
        <v>1</v>
      </c>
    </row>
    <row r="147" spans="1:8" x14ac:dyDescent="0.25">
      <c r="A147" s="1">
        <v>146</v>
      </c>
      <c r="B147" s="1">
        <v>104</v>
      </c>
      <c r="C147" s="1" t="str">
        <f>VLOOKUP($B147,'LISTA STARTOWA'!$A:$F,4,0)</f>
        <v>ŁUKASZ</v>
      </c>
      <c r="D147" s="1" t="str">
        <f>VLOOKUP($B147,'LISTA STARTOWA'!$A:$F,5,0)</f>
        <v>KARLIK</v>
      </c>
      <c r="E147" s="1" t="str">
        <f>MID(VLOOKUP($B147,'LISTA STARTOWA'!$A:$F,6,0),1,3)</f>
        <v>LUX</v>
      </c>
      <c r="F147" s="1">
        <f>VLOOKUP($B147,'LISTA STARTOWA'!$A:$F,2,0)</f>
        <v>1</v>
      </c>
      <c r="G147" s="5">
        <f>VLOOKUP($B147,'LISTA STARTOWA'!$A:$F,3,0)</f>
        <v>1.1904761904761905</v>
      </c>
      <c r="H147">
        <f>IF(RIGHT(C147,1)="A",1,0)</f>
        <v>0</v>
      </c>
    </row>
    <row r="148" spans="1:8" x14ac:dyDescent="0.25">
      <c r="A148" s="1">
        <v>147</v>
      </c>
      <c r="B148" s="1">
        <v>159</v>
      </c>
      <c r="C148" s="1" t="str">
        <f>VLOOKUP($B148,'LISTA STARTOWA'!$A:$F,4,0)</f>
        <v>IRENEUSZ</v>
      </c>
      <c r="D148" s="1" t="str">
        <f>VLOOKUP($B148,'LISTA STARTOWA'!$A:$F,5,0)</f>
        <v>SAMOLAK</v>
      </c>
      <c r="E148" s="1" t="str">
        <f>MID(VLOOKUP($B148,'LISTA STARTOWA'!$A:$F,6,0),1,3)</f>
        <v>FOR</v>
      </c>
      <c r="F148" s="1">
        <f>VLOOKUP($B148,'LISTA STARTOWA'!$A:$F,2,0)</f>
        <v>1</v>
      </c>
      <c r="G148" s="5">
        <f>VLOOKUP($B148,'LISTA STARTOWA'!$A:$F,3,0)</f>
        <v>1.1797752808988764</v>
      </c>
      <c r="H148">
        <f>IF(RIGHT(C148,1)="A",1,0)</f>
        <v>0</v>
      </c>
    </row>
    <row r="149" spans="1:8" x14ac:dyDescent="0.25">
      <c r="A149" s="1">
        <v>148</v>
      </c>
      <c r="B149" s="1">
        <v>15</v>
      </c>
      <c r="C149" s="1" t="str">
        <f>VLOOKUP($B149,'LISTA STARTOWA'!$A:$F,4,0)</f>
        <v>TOMASZ</v>
      </c>
      <c r="D149" s="1" t="str">
        <f>VLOOKUP($B149,'LISTA STARTOWA'!$A:$F,5,0)</f>
        <v>MIKA</v>
      </c>
      <c r="E149" s="1" t="str">
        <f>MID(VLOOKUP($B149,'LISTA STARTOWA'!$A:$F,6,0),1,3)</f>
        <v>LUX</v>
      </c>
      <c r="F149" s="1">
        <f>VLOOKUP($B149,'LISTA STARTOWA'!$A:$F,2,0)</f>
        <v>1</v>
      </c>
      <c r="G149" s="5">
        <f>VLOOKUP($B149,'LISTA STARTOWA'!$A:$F,3,0)</f>
        <v>1.1764705882352942</v>
      </c>
      <c r="H149">
        <f>IF(RIGHT(C149,1)="A",1,0)</f>
        <v>0</v>
      </c>
    </row>
    <row r="150" spans="1:8" x14ac:dyDescent="0.25">
      <c r="A150" s="1">
        <v>149</v>
      </c>
      <c r="B150" s="1">
        <v>105</v>
      </c>
      <c r="C150" s="1" t="str">
        <f>VLOOKUP($B150,'LISTA STARTOWA'!$A:$F,4,0)</f>
        <v>ALICJA</v>
      </c>
      <c r="D150" s="1" t="str">
        <f>VLOOKUP($B150,'LISTA STARTOWA'!$A:$F,5,0)</f>
        <v>BEKAS</v>
      </c>
      <c r="E150" s="1" t="str">
        <f>MID(VLOOKUP($B150,'LISTA STARTOWA'!$A:$F,6,0),1,3)</f>
        <v>ENE</v>
      </c>
      <c r="F150" s="1">
        <f>VLOOKUP($B150,'LISTA STARTOWA'!$A:$F,2,0)</f>
        <v>1</v>
      </c>
      <c r="G150" s="5">
        <f>VLOOKUP($B150,'LISTA STARTOWA'!$A:$F,3,0)</f>
        <v>1.171875</v>
      </c>
      <c r="H150">
        <f>IF(RIGHT(C150,1)="A",1,0)</f>
        <v>1</v>
      </c>
    </row>
    <row r="151" spans="1:8" x14ac:dyDescent="0.25">
      <c r="A151" s="1">
        <v>150</v>
      </c>
      <c r="B151" s="1">
        <v>167</v>
      </c>
      <c r="C151" s="1" t="str">
        <f>VLOOKUP($B151,'LISTA STARTOWA'!$A:$F,4,0)</f>
        <v>KRZYSZTOF</v>
      </c>
      <c r="D151" s="1" t="str">
        <f>VLOOKUP($B151,'LISTA STARTOWA'!$A:$F,5,0)</f>
        <v>KORDACZNY</v>
      </c>
      <c r="E151" s="1" t="str">
        <f>MID(VLOOKUP($B151,'LISTA STARTOWA'!$A:$F,6,0),1,3)</f>
        <v>FOR</v>
      </c>
      <c r="F151" s="1">
        <f>VLOOKUP($B151,'LISTA STARTOWA'!$A:$F,2,0)</f>
        <v>1</v>
      </c>
      <c r="G151" s="5">
        <f>VLOOKUP($B151,'LISTA STARTOWA'!$A:$F,3,0)</f>
        <v>1.1666666666666667</v>
      </c>
      <c r="H151">
        <f>IF(RIGHT(C151,1)="A",1,0)</f>
        <v>0</v>
      </c>
    </row>
    <row r="152" spans="1:8" x14ac:dyDescent="0.25">
      <c r="A152" s="1">
        <v>151</v>
      </c>
      <c r="B152" s="1">
        <v>160</v>
      </c>
      <c r="C152" s="1" t="str">
        <f>VLOOKUP($B152,'LISTA STARTOWA'!$A:$F,4,0)</f>
        <v xml:space="preserve">RAFAŁ </v>
      </c>
      <c r="D152" s="1" t="str">
        <f>VLOOKUP($B152,'LISTA STARTOWA'!$A:$F,5,0)</f>
        <v>DOMAGAŁA</v>
      </c>
      <c r="E152" s="1" t="str">
        <f>MID(VLOOKUP($B152,'LISTA STARTOWA'!$A:$F,6,0),1,3)</f>
        <v>ENE</v>
      </c>
      <c r="F152" s="1">
        <f>VLOOKUP($B152,'LISTA STARTOWA'!$A:$F,2,0)</f>
        <v>1</v>
      </c>
      <c r="G152" s="5">
        <f>VLOOKUP($B152,'LISTA STARTOWA'!$A:$F,3,0)</f>
        <v>1.1538461538461537</v>
      </c>
      <c r="H152">
        <f>IF(RIGHT(C152,1)="A",1,0)</f>
        <v>0</v>
      </c>
    </row>
    <row r="153" spans="1:8" x14ac:dyDescent="0.25">
      <c r="A153" s="1">
        <v>152</v>
      </c>
      <c r="B153" s="1">
        <v>106</v>
      </c>
      <c r="C153" s="1" t="str">
        <f>VLOOKUP($B153,'LISTA STARTOWA'!$A:$F,4,0)</f>
        <v>EWA</v>
      </c>
      <c r="D153" s="1" t="str">
        <f>VLOOKUP($B153,'LISTA STARTOWA'!$A:$F,5,0)</f>
        <v>ZIELONKA</v>
      </c>
      <c r="E153" s="1" t="str">
        <f>MID(VLOOKUP($B153,'LISTA STARTOWA'!$A:$F,6,0),1,3)</f>
        <v>LUX</v>
      </c>
      <c r="F153" s="1">
        <f>VLOOKUP($B153,'LISTA STARTOWA'!$A:$F,2,0)</f>
        <v>1</v>
      </c>
      <c r="G153" s="5">
        <f>VLOOKUP($B153,'LISTA STARTOWA'!$A:$F,3,0)</f>
        <v>1.1538461538461537</v>
      </c>
      <c r="H153">
        <f>IF(RIGHT(C153,1)="A",1,0)</f>
        <v>1</v>
      </c>
    </row>
    <row r="154" spans="1:8" x14ac:dyDescent="0.25">
      <c r="A154" s="1">
        <v>153</v>
      </c>
      <c r="B154" s="1">
        <v>161</v>
      </c>
      <c r="C154" s="1" t="str">
        <f>VLOOKUP($B154,'LISTA STARTOWA'!$A:$F,4,0)</f>
        <v>TADEUSZ</v>
      </c>
      <c r="D154" s="1" t="str">
        <f>VLOOKUP($B154,'LISTA STARTOWA'!$A:$F,5,0)</f>
        <v>LUSZCZYMAK</v>
      </c>
      <c r="E154" s="1" t="str">
        <f>MID(VLOOKUP($B154,'LISTA STARTOWA'!$A:$F,6,0),1,3)</f>
        <v>FOR</v>
      </c>
      <c r="F154" s="1">
        <f>VLOOKUP($B154,'LISTA STARTOWA'!$A:$F,2,0)</f>
        <v>1</v>
      </c>
      <c r="G154" s="5">
        <f>VLOOKUP($B154,'LISTA STARTOWA'!$A:$F,3,0)</f>
        <v>1.1413043478260869</v>
      </c>
      <c r="H154">
        <f>IF(RIGHT(C154,1)="A",1,0)</f>
        <v>0</v>
      </c>
    </row>
    <row r="155" spans="1:8" x14ac:dyDescent="0.25">
      <c r="A155" s="1">
        <v>154</v>
      </c>
      <c r="B155" s="1">
        <v>107</v>
      </c>
      <c r="C155" s="1" t="str">
        <f>VLOOKUP($B155,'LISTA STARTOWA'!$A:$F,4,0)</f>
        <v>MATEUSZ</v>
      </c>
      <c r="D155" s="1" t="str">
        <f>VLOOKUP($B155,'LISTA STARTOWA'!$A:$F,5,0)</f>
        <v>TOMAN</v>
      </c>
      <c r="E155" s="1" t="str">
        <f>MID(VLOOKUP($B155,'LISTA STARTOWA'!$A:$F,6,0),1,3)</f>
        <v>LUX</v>
      </c>
      <c r="F155" s="1">
        <f>VLOOKUP($B155,'LISTA STARTOWA'!$A:$F,2,0)</f>
        <v>1</v>
      </c>
      <c r="G155" s="5">
        <f>VLOOKUP($B155,'LISTA STARTOWA'!$A:$F,3,0)</f>
        <v>1.1363636363636365</v>
      </c>
      <c r="H155">
        <f>IF(RIGHT(C155,1)="A",1,0)</f>
        <v>0</v>
      </c>
    </row>
    <row r="156" spans="1:8" x14ac:dyDescent="0.25">
      <c r="A156" s="1">
        <v>155</v>
      </c>
      <c r="B156" s="1">
        <v>162</v>
      </c>
      <c r="C156" s="1" t="str">
        <f>VLOOKUP($B156,'LISTA STARTOWA'!$A:$F,4,0)</f>
        <v>KATARZYNA</v>
      </c>
      <c r="D156" s="1" t="str">
        <f>VLOOKUP($B156,'LISTA STARTOWA'!$A:$F,5,0)</f>
        <v>DOMAGAŁA</v>
      </c>
      <c r="E156" s="1" t="str">
        <f>MID(VLOOKUP($B156,'LISTA STARTOWA'!$A:$F,6,0),1,3)</f>
        <v>ENE</v>
      </c>
      <c r="F156" s="1">
        <f>VLOOKUP($B156,'LISTA STARTOWA'!$A:$F,2,0)</f>
        <v>1</v>
      </c>
      <c r="G156" s="5">
        <f>VLOOKUP($B156,'LISTA STARTOWA'!$A:$F,3,0)</f>
        <v>1.1052631578947367</v>
      </c>
      <c r="H156">
        <f>IF(RIGHT(C156,1)="A",1,0)</f>
        <v>1</v>
      </c>
    </row>
    <row r="157" spans="1:8" x14ac:dyDescent="0.25">
      <c r="A157" s="1">
        <v>156</v>
      </c>
      <c r="B157" s="1">
        <v>163</v>
      </c>
      <c r="C157" s="1" t="str">
        <f>VLOOKUP($B157,'LISTA STARTOWA'!$A:$F,4,0)</f>
        <v>BARBARA</v>
      </c>
      <c r="D157" s="1" t="str">
        <f>VLOOKUP($B157,'LISTA STARTOWA'!$A:$F,5,0)</f>
        <v>MAZUR</v>
      </c>
      <c r="E157" s="1" t="str">
        <f>MID(VLOOKUP($B157,'LISTA STARTOWA'!$A:$F,6,0),1,3)</f>
        <v>ENE</v>
      </c>
      <c r="F157" s="1">
        <f>VLOOKUP($B157,'LISTA STARTOWA'!$A:$F,2,0)</f>
        <v>1</v>
      </c>
      <c r="G157" s="5">
        <f>VLOOKUP($B157,'LISTA STARTOWA'!$A:$F,3,0)</f>
        <v>1.09375</v>
      </c>
      <c r="H157">
        <f>IF(RIGHT(C157,1)="A",1,0)</f>
        <v>1</v>
      </c>
    </row>
    <row r="158" spans="1:8" x14ac:dyDescent="0.25">
      <c r="A158" s="1">
        <v>157</v>
      </c>
      <c r="B158" s="1">
        <v>112</v>
      </c>
      <c r="C158" s="1" t="str">
        <f>VLOOKUP($B158,'LISTA STARTOWA'!$A:$F,4,0)</f>
        <v>ADELKA</v>
      </c>
      <c r="D158" s="1" t="str">
        <f>VLOOKUP($B158,'LISTA STARTOWA'!$A:$F,5,0)</f>
        <v>ŻAK</v>
      </c>
      <c r="E158" s="1" t="str">
        <f>MID(VLOOKUP($B158,'LISTA STARTOWA'!$A:$F,6,0),1,3)</f>
        <v>LUX</v>
      </c>
      <c r="F158" s="1">
        <f>VLOOKUP($B158,'LISTA STARTOWA'!$A:$F,2,0)</f>
        <v>1</v>
      </c>
      <c r="G158" s="5">
        <f>VLOOKUP($B158,'LISTA STARTOWA'!$A:$F,3,0)</f>
        <v>1.0714285714285714</v>
      </c>
      <c r="H158">
        <f>IF(RIGHT(C158,1)="A",1,0)</f>
        <v>1</v>
      </c>
    </row>
    <row r="159" spans="1:8" x14ac:dyDescent="0.25">
      <c r="A159" s="1">
        <v>158</v>
      </c>
      <c r="B159" s="1">
        <v>110</v>
      </c>
      <c r="C159" s="1" t="str">
        <f>VLOOKUP($B159,'LISTA STARTOWA'!$A:$F,4,0)</f>
        <v>WITEK</v>
      </c>
      <c r="D159" s="1" t="str">
        <f>VLOOKUP($B159,'LISTA STARTOWA'!$A:$F,5,0)</f>
        <v>ŻAK</v>
      </c>
      <c r="E159" s="1" t="str">
        <f>MID(VLOOKUP($B159,'LISTA STARTOWA'!$A:$F,6,0),1,3)</f>
        <v>LUX</v>
      </c>
      <c r="F159" s="1">
        <f>VLOOKUP($B159,'LISTA STARTOWA'!$A:$F,2,0)</f>
        <v>1</v>
      </c>
      <c r="G159" s="5">
        <f>VLOOKUP($B159,'LISTA STARTOWA'!$A:$F,3,0)</f>
        <v>1.056338028169014</v>
      </c>
      <c r="H159">
        <f>IF(RIGHT(C159,1)="A",1,0)</f>
        <v>0</v>
      </c>
    </row>
    <row r="160" spans="1:8" x14ac:dyDescent="0.25">
      <c r="A160" s="1">
        <v>159</v>
      </c>
      <c r="B160" s="1">
        <v>111</v>
      </c>
      <c r="C160" s="1" t="str">
        <f>VLOOKUP($B160,'LISTA STARTOWA'!$A:$F,4,0)</f>
        <v>KATARZYNA</v>
      </c>
      <c r="D160" s="1" t="str">
        <f>VLOOKUP($B160,'LISTA STARTOWA'!$A:$F,5,0)</f>
        <v>ŻAK</v>
      </c>
      <c r="E160" s="1" t="str">
        <f>MID(VLOOKUP($B160,'LISTA STARTOWA'!$A:$F,6,0),1,3)</f>
        <v>LUX</v>
      </c>
      <c r="F160" s="1">
        <f>VLOOKUP($B160,'LISTA STARTOWA'!$A:$F,2,0)</f>
        <v>1</v>
      </c>
      <c r="G160" s="5">
        <f>VLOOKUP($B160,'LISTA STARTOWA'!$A:$F,3,0)</f>
        <v>1.0416666666666667</v>
      </c>
      <c r="H160">
        <f>IF(RIGHT(C160,1)="A",1,0)</f>
        <v>1</v>
      </c>
    </row>
    <row r="161" spans="1:8" x14ac:dyDescent="0.25">
      <c r="A161" s="1">
        <v>160</v>
      </c>
      <c r="B161" s="1">
        <v>164</v>
      </c>
      <c r="C161" s="1" t="str">
        <f>VLOOKUP($B161,'LISTA STARTOWA'!$A:$F,4,0)</f>
        <v>MARTA</v>
      </c>
      <c r="D161" s="1" t="str">
        <f>VLOOKUP($B161,'LISTA STARTOWA'!$A:$F,5,0)</f>
        <v>KRAUSE</v>
      </c>
      <c r="E161" s="1" t="str">
        <f>MID(VLOOKUP($B161,'LISTA STARTOWA'!$A:$F,6,0),1,3)</f>
        <v>FOR</v>
      </c>
      <c r="F161" s="1">
        <f>VLOOKUP($B161,'LISTA STARTOWA'!$A:$F,2,0)</f>
        <v>1</v>
      </c>
      <c r="G161" s="5">
        <f>VLOOKUP($B161,'LISTA STARTOWA'!$A:$F,3,0)</f>
        <v>1.0396039603960396</v>
      </c>
      <c r="H161">
        <f>IF(RIGHT(C161,1)="A",1,0)</f>
        <v>1</v>
      </c>
    </row>
    <row r="162" spans="1:8" x14ac:dyDescent="0.25">
      <c r="A162" s="1">
        <v>161</v>
      </c>
      <c r="B162" s="1">
        <v>168</v>
      </c>
      <c r="C162" s="1" t="str">
        <f>VLOOKUP($B162,'LISTA STARTOWA'!$A:$F,4,0)</f>
        <v>DARIUSZ</v>
      </c>
      <c r="D162" s="1" t="str">
        <f>VLOOKUP($B162,'LISTA STARTOWA'!$A:$F,5,0)</f>
        <v>KRAUSE</v>
      </c>
      <c r="E162" s="1" t="str">
        <f>MID(VLOOKUP($B162,'LISTA STARTOWA'!$A:$F,6,0),1,3)</f>
        <v>FOR</v>
      </c>
      <c r="F162" s="1">
        <f>VLOOKUP($B162,'LISTA STARTOWA'!$A:$F,2,0)</f>
        <v>1</v>
      </c>
      <c r="G162" s="5">
        <f>VLOOKUP($B162,'LISTA STARTOWA'!$A:$F,3,0)</f>
        <v>1.0294117647058825</v>
      </c>
      <c r="H162">
        <f>IF(RIGHT(C162,1)="A",1,0)</f>
        <v>0</v>
      </c>
    </row>
    <row r="163" spans="1:8" x14ac:dyDescent="0.25">
      <c r="A163" s="1">
        <v>162</v>
      </c>
      <c r="B163" s="1">
        <v>113</v>
      </c>
      <c r="C163" s="1" t="str">
        <f>VLOOKUP($B163,'LISTA STARTOWA'!$A:$F,4,0)</f>
        <v>DARIA</v>
      </c>
      <c r="D163" s="1" t="str">
        <f>VLOOKUP($B163,'LISTA STARTOWA'!$A:$F,5,0)</f>
        <v xml:space="preserve">KUŚ </v>
      </c>
      <c r="E163" s="1" t="str">
        <f>MID(VLOOKUP($B163,'LISTA STARTOWA'!$A:$F,6,0),1,3)</f>
        <v>LUX</v>
      </c>
      <c r="F163" s="1">
        <f>VLOOKUP($B163,'LISTA STARTOWA'!$A:$F,2,0)</f>
        <v>1</v>
      </c>
      <c r="G163" s="5">
        <f>VLOOKUP($B163,'LISTA STARTOWA'!$A:$F,3,0)</f>
        <v>1.0273972602739725</v>
      </c>
      <c r="H163">
        <f>IF(RIGHT(C163,1)="A",1,0)</f>
        <v>1</v>
      </c>
    </row>
    <row r="164" spans="1:8" x14ac:dyDescent="0.25">
      <c r="A164" s="1">
        <v>163</v>
      </c>
      <c r="B164" s="1">
        <v>65</v>
      </c>
      <c r="C164" s="1" t="str">
        <f>VLOOKUP($B164,'LISTA STARTOWA'!$A:$F,4,0)</f>
        <v>ALEKSANDRA</v>
      </c>
      <c r="D164" s="1" t="str">
        <f>VLOOKUP($B164,'LISTA STARTOWA'!$A:$F,5,0)</f>
        <v>WIERZBICKA</v>
      </c>
      <c r="E164" s="1" t="str">
        <f>MID(VLOOKUP($B164,'LISTA STARTOWA'!$A:$F,6,0),1,3)</f>
        <v>HRM</v>
      </c>
      <c r="F164" s="1">
        <f>VLOOKUP($B164,'LISTA STARTOWA'!$A:$F,2,0)</f>
        <v>1</v>
      </c>
      <c r="G164" s="5">
        <f>VLOOKUP($B164,'LISTA STARTOWA'!$A:$F,3,0)</f>
        <v>1.027027027027027</v>
      </c>
      <c r="H164">
        <f>IF(RIGHT(C164,1)="A",1,0)</f>
        <v>1</v>
      </c>
    </row>
    <row r="165" spans="1:8" x14ac:dyDescent="0.25">
      <c r="A165" s="1">
        <v>164</v>
      </c>
      <c r="B165" s="1">
        <v>34</v>
      </c>
      <c r="C165" s="1" t="str">
        <f>VLOOKUP($B165,'LISTA STARTOWA'!$A:$F,4,0)</f>
        <v>DOMINIKA</v>
      </c>
      <c r="D165" s="1" t="str">
        <f>VLOOKUP($B165,'LISTA STARTOWA'!$A:$F,5,0)</f>
        <v>DOMALEWSKA</v>
      </c>
      <c r="E165" s="1" t="str">
        <f>MID(VLOOKUP($B165,'LISTA STARTOWA'!$A:$F,6,0),1,3)</f>
        <v>LUX</v>
      </c>
      <c r="F165" s="1">
        <f>VLOOKUP($B165,'LISTA STARTOWA'!$A:$F,2,0)</f>
        <v>1</v>
      </c>
      <c r="G165" s="5">
        <f>VLOOKUP($B165,'LISTA STARTOWA'!$A:$F,3,0)</f>
        <v>1.0256410256410258</v>
      </c>
      <c r="H165">
        <f>IF(RIGHT(C165,1)="A",1,0)</f>
        <v>1</v>
      </c>
    </row>
    <row r="166" spans="1:8" x14ac:dyDescent="0.25">
      <c r="A166" s="1">
        <v>164</v>
      </c>
      <c r="B166" s="1">
        <v>169</v>
      </c>
      <c r="C166" s="1" t="str">
        <f>VLOOKUP($B166,'LISTA STARTOWA'!$A:$F,4,0)</f>
        <v>EMILIA</v>
      </c>
      <c r="D166" s="1" t="str">
        <f>VLOOKUP($B166,'LISTA STARTOWA'!$A:$F,5,0)</f>
        <v>KOZIELSKA</v>
      </c>
      <c r="E166" s="1" t="str">
        <f>MID(VLOOKUP($B166,'LISTA STARTOWA'!$A:$F,6,0),1,3)</f>
        <v>FOR</v>
      </c>
      <c r="F166" s="1">
        <f>VLOOKUP($B166,'LISTA STARTOWA'!$A:$F,2,0)</f>
        <v>1</v>
      </c>
      <c r="G166" s="5">
        <f>VLOOKUP($B166,'LISTA STARTOWA'!$A:$F,3,0)</f>
        <v>1.0194174757281553</v>
      </c>
      <c r="H166">
        <f t="shared" ref="H166:H171" si="0">IF(RIGHT(C166,1)="A",1,0)</f>
        <v>1</v>
      </c>
    </row>
    <row r="167" spans="1:8" x14ac:dyDescent="0.25">
      <c r="A167" s="1">
        <v>164</v>
      </c>
      <c r="B167" s="1">
        <v>170</v>
      </c>
      <c r="C167" s="1" t="str">
        <f>VLOOKUP($B167,'LISTA STARTOWA'!$A:$F,4,0)</f>
        <v>DARIUSZ</v>
      </c>
      <c r="D167" s="1" t="str">
        <f>VLOOKUP($B167,'LISTA STARTOWA'!$A:$F,5,0)</f>
        <v>KOZIELSKI</v>
      </c>
      <c r="E167" s="1" t="str">
        <f>MID(VLOOKUP($B167,'LISTA STARTOWA'!$A:$F,6,0),1,3)</f>
        <v>FOR</v>
      </c>
      <c r="F167" s="1">
        <f>VLOOKUP($B167,'LISTA STARTOWA'!$A:$F,2,0)</f>
        <v>1</v>
      </c>
      <c r="G167" s="5">
        <f>VLOOKUP($B167,'LISTA STARTOWA'!$A:$F,3,0)</f>
        <v>1.0096153846153846</v>
      </c>
      <c r="H167">
        <f t="shared" si="0"/>
        <v>0</v>
      </c>
    </row>
    <row r="168" spans="1:8" x14ac:dyDescent="0.25">
      <c r="A168" s="1">
        <v>164</v>
      </c>
      <c r="B168" s="1">
        <v>55</v>
      </c>
      <c r="C168" s="1" t="str">
        <f>VLOOKUP($B168,'LISTA STARTOWA'!$A:$F,4,0)</f>
        <v>EDYTA</v>
      </c>
      <c r="D168" s="1" t="str">
        <f>VLOOKUP($B168,'LISTA STARTOWA'!$A:$F,5,0)</f>
        <v>MENŻYK</v>
      </c>
      <c r="E168" s="1" t="str">
        <f>MID(VLOOKUP($B168,'LISTA STARTOWA'!$A:$F,6,0),1,3)</f>
        <v>LUX</v>
      </c>
      <c r="F168" s="1">
        <f>VLOOKUP($B168,'LISTA STARTOWA'!$A:$F,2,0)</f>
        <v>1</v>
      </c>
      <c r="G168" s="5">
        <f>VLOOKUP($B168,'LISTA STARTOWA'!$A:$F,3,0)</f>
        <v>1</v>
      </c>
      <c r="H168">
        <f t="shared" si="0"/>
        <v>1</v>
      </c>
    </row>
    <row r="169" spans="1:8" x14ac:dyDescent="0.25">
      <c r="A169" s="1">
        <v>164</v>
      </c>
      <c r="B169" s="1">
        <v>25</v>
      </c>
      <c r="C169" s="1" t="str">
        <f>VLOOKUP($B169,'LISTA STARTOWA'!$A:$F,4,0)</f>
        <v>MAREK</v>
      </c>
      <c r="D169" s="1" t="str">
        <f>VLOOKUP($B169,'LISTA STARTOWA'!$A:$F,5,0)</f>
        <v>PODESZWA</v>
      </c>
      <c r="E169" s="1" t="str">
        <f>MID(VLOOKUP($B169,'LISTA STARTOWA'!$A:$F,6,0),1,3)</f>
        <v>ENE</v>
      </c>
      <c r="F169" s="1">
        <f>VLOOKUP($B169,'LISTA STARTOWA'!$A:$F,2,0)</f>
        <v>0</v>
      </c>
      <c r="G169" s="5" t="str">
        <f>VLOOKUP($B169,'LISTA STARTOWA'!$A:$F,3,0)</f>
        <v/>
      </c>
      <c r="H169">
        <f t="shared" si="0"/>
        <v>0</v>
      </c>
    </row>
    <row r="170" spans="1:8" x14ac:dyDescent="0.25">
      <c r="A170" s="1">
        <v>164</v>
      </c>
      <c r="B170" s="1">
        <v>35</v>
      </c>
      <c r="C170" s="1" t="str">
        <f>VLOOKUP($B170,'LISTA STARTOWA'!$A:$F,4,0)</f>
        <v>ADAM</v>
      </c>
      <c r="D170" s="1" t="str">
        <f>VLOOKUP($B170,'LISTA STARTOWA'!$A:$F,5,0)</f>
        <v>KUŚKA</v>
      </c>
      <c r="E170" s="1" t="str">
        <f>MID(VLOOKUP($B170,'LISTA STARTOWA'!$A:$F,6,0),1,3)</f>
        <v>ENE</v>
      </c>
      <c r="F170" s="1">
        <f>VLOOKUP($B170,'LISTA STARTOWA'!$A:$F,2,0)</f>
        <v>0</v>
      </c>
      <c r="G170" s="5" t="str">
        <f>VLOOKUP($B170,'LISTA STARTOWA'!$A:$F,3,0)</f>
        <v/>
      </c>
      <c r="H170">
        <f t="shared" si="0"/>
        <v>0</v>
      </c>
    </row>
    <row r="171" spans="1:8" x14ac:dyDescent="0.25">
      <c r="A171" s="1">
        <v>164</v>
      </c>
      <c r="B171" s="1">
        <v>77</v>
      </c>
      <c r="C171" s="1" t="str">
        <f>VLOOKUP($B171,'LISTA STARTOWA'!$A:$F,4,0)</f>
        <v>BOGUMIŁA</v>
      </c>
      <c r="D171" s="1" t="str">
        <f>VLOOKUP($B171,'LISTA STARTOWA'!$A:$F,5,0)</f>
        <v>KONDZIELNIK</v>
      </c>
      <c r="E171" s="1" t="str">
        <f>MID(VLOOKUP($B171,'LISTA STARTOWA'!$A:$F,6,0),1,3)</f>
        <v>ENE</v>
      </c>
      <c r="F171" s="1">
        <f>VLOOKUP($B171,'LISTA STARTOWA'!$A:$F,2,0)</f>
        <v>0</v>
      </c>
      <c r="G171" s="5" t="str">
        <f>VLOOKUP($B171,'LISTA STARTOWA'!$A:$F,3,0)</f>
        <v/>
      </c>
      <c r="H171">
        <f t="shared" si="0"/>
        <v>1</v>
      </c>
    </row>
    <row r="172" spans="1:8" x14ac:dyDescent="0.25">
      <c r="G172" s="5"/>
      <c r="H172">
        <v>0.5</v>
      </c>
    </row>
    <row r="173" spans="1:8" x14ac:dyDescent="0.25">
      <c r="G173" s="5"/>
      <c r="H173">
        <v>0.5</v>
      </c>
    </row>
    <row r="174" spans="1:8" x14ac:dyDescent="0.25">
      <c r="G174" s="5"/>
    </row>
    <row r="175" spans="1:8" x14ac:dyDescent="0.25">
      <c r="G175" s="5"/>
    </row>
    <row r="176" spans="1:8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</sheetData>
  <sortState ref="B2:G182">
    <sortCondition descending="1" ref="F2:F182"/>
    <sortCondition descending="1" ref="G2:G182"/>
  </sortState>
  <mergeCells count="18">
    <mergeCell ref="Q16:Q17"/>
    <mergeCell ref="P16:P17"/>
    <mergeCell ref="R16:R17"/>
    <mergeCell ref="P18:P19"/>
    <mergeCell ref="Q18:Q19"/>
    <mergeCell ref="R18:R19"/>
    <mergeCell ref="P12:P13"/>
    <mergeCell ref="Q12:Q13"/>
    <mergeCell ref="R12:R13"/>
    <mergeCell ref="P14:P15"/>
    <mergeCell ref="Q14:Q15"/>
    <mergeCell ref="R14:R15"/>
    <mergeCell ref="P8:P9"/>
    <mergeCell ref="Q8:Q9"/>
    <mergeCell ref="R8:R9"/>
    <mergeCell ref="P10:P11"/>
    <mergeCell ref="Q10:Q11"/>
    <mergeCell ref="R10:R11"/>
  </mergeCells>
  <conditionalFormatting sqref="A1:G1048576">
    <cfRule type="expression" dxfId="1" priority="4">
      <formula>$H1=1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LISTA STARTOWA</vt:lpstr>
      <vt:lpstr>PRZEGĘDZA-LUX</vt:lpstr>
      <vt:lpstr>PALOWICE-HRM</vt:lpstr>
      <vt:lpstr>GLIWICE-PĘD</vt:lpstr>
      <vt:lpstr>RYBNIK-ENE</vt:lpstr>
      <vt:lpstr>KROSZTOSZOWICE-FOR</vt:lpstr>
      <vt:lpstr>WYNIKI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</dc:creator>
  <cp:lastModifiedBy>Marci</cp:lastModifiedBy>
  <dcterms:created xsi:type="dcterms:W3CDTF">2013-05-04T19:56:37Z</dcterms:created>
  <dcterms:modified xsi:type="dcterms:W3CDTF">2013-11-04T10:14:21Z</dcterms:modified>
</cp:coreProperties>
</file>